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nevagro\Desktop\INFORME OBJECIONES\"/>
    </mc:Choice>
  </mc:AlternateContent>
  <xr:revisionPtr revIDLastSave="0" documentId="13_ncr:1_{5806E230-971B-490A-95B1-37E1B44D867A}" xr6:coauthVersionLast="47" xr6:coauthVersionMax="47" xr10:uidLastSave="{00000000-0000-0000-0000-000000000000}"/>
  <bookViews>
    <workbookView xWindow="-120" yWindow="-120" windowWidth="20730" windowHeight="11160" tabRatio="869" activeTab="2" xr2:uid="{00000000-000D-0000-FFFF-FFFF00000000}"/>
  </bookViews>
  <sheets>
    <sheet name="CALIFICACION" sheetId="96" r:id="rId1"/>
    <sheet name="VOTOS" sheetId="97" r:id="rId2"/>
    <sheet name="INVENTARIO y AVALÚO" sheetId="99" r:id="rId3"/>
    <sheet name="OTROS PASIVOS NO FINANCIEROS" sheetId="4" state="hidden" r:id="rId4"/>
  </sheets>
  <definedNames>
    <definedName name="_xlnm._FilterDatabase" localSheetId="3" hidden="1">'OTROS PASIVOS NO FINANCIEROS'!$B$11:$H$11</definedName>
    <definedName name="_xlnm.Print_Area" localSheetId="3">'OTROS PASIVOS NO FINANCIEROS'!$A$2:$H$51</definedName>
    <definedName name="_xlnm.Print_Area" localSheetId="1">VOTOS!$C$1:$O$78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99" l="1"/>
  <c r="I86" i="96" l="1"/>
  <c r="M30" i="97"/>
  <c r="N30" i="97" s="1"/>
  <c r="M29" i="97"/>
  <c r="N29" i="97" s="1"/>
  <c r="I73" i="96"/>
  <c r="M58" i="97" l="1"/>
  <c r="N58" i="97" s="1"/>
  <c r="M57" i="97"/>
  <c r="N57" i="97" s="1"/>
  <c r="M56" i="97"/>
  <c r="N56" i="97" s="1"/>
  <c r="N37" i="97" l="1"/>
  <c r="N36" i="97"/>
  <c r="N35" i="97"/>
  <c r="N34" i="97"/>
  <c r="K76" i="97"/>
  <c r="K31" i="97"/>
  <c r="K17" i="97"/>
  <c r="M44" i="97"/>
  <c r="N44" i="97" s="1"/>
  <c r="M45" i="97"/>
  <c r="N45" i="97" s="1"/>
  <c r="M46" i="97"/>
  <c r="N46" i="97" s="1"/>
  <c r="M47" i="97"/>
  <c r="N47" i="97" s="1"/>
  <c r="M48" i="97"/>
  <c r="N48" i="97" s="1"/>
  <c r="M49" i="97"/>
  <c r="N49" i="97" s="1"/>
  <c r="M50" i="97"/>
  <c r="N50" i="97" s="1"/>
  <c r="M51" i="97"/>
  <c r="N51" i="97" s="1"/>
  <c r="M52" i="97"/>
  <c r="N52" i="97" s="1"/>
  <c r="M53" i="97"/>
  <c r="N53" i="97" s="1"/>
  <c r="M54" i="97"/>
  <c r="N54" i="97" s="1"/>
  <c r="M55" i="97"/>
  <c r="N55" i="97" s="1"/>
  <c r="M59" i="97"/>
  <c r="N59" i="97" s="1"/>
  <c r="M60" i="97"/>
  <c r="N60" i="97" s="1"/>
  <c r="M61" i="97"/>
  <c r="N61" i="97" s="1"/>
  <c r="M62" i="97"/>
  <c r="N62" i="97" s="1"/>
  <c r="M63" i="97"/>
  <c r="N63" i="97" s="1"/>
  <c r="M64" i="97"/>
  <c r="N64" i="97" s="1"/>
  <c r="M65" i="97"/>
  <c r="N65" i="97" s="1"/>
  <c r="M66" i="97"/>
  <c r="N66" i="97" s="1"/>
  <c r="M67" i="97"/>
  <c r="N67" i="97" s="1"/>
  <c r="M68" i="97"/>
  <c r="N68" i="97" s="1"/>
  <c r="M69" i="97"/>
  <c r="N69" i="97" s="1"/>
  <c r="M70" i="97"/>
  <c r="N70" i="97" s="1"/>
  <c r="M71" i="97"/>
  <c r="N71" i="97" s="1"/>
  <c r="M72" i="97"/>
  <c r="N72" i="97" s="1"/>
  <c r="M73" i="97"/>
  <c r="N73" i="97" s="1"/>
  <c r="M74" i="97"/>
  <c r="N74" i="97" s="1"/>
  <c r="M75" i="97"/>
  <c r="N75" i="97" s="1"/>
  <c r="M43" i="97"/>
  <c r="N43" i="97" s="1"/>
  <c r="M21" i="97"/>
  <c r="N21" i="97" s="1"/>
  <c r="M22" i="97"/>
  <c r="N22" i="97" s="1"/>
  <c r="M23" i="97"/>
  <c r="N23" i="97" s="1"/>
  <c r="M24" i="97"/>
  <c r="N24" i="97" s="1"/>
  <c r="M25" i="97"/>
  <c r="N25" i="97" s="1"/>
  <c r="M26" i="97"/>
  <c r="N26" i="97" s="1"/>
  <c r="M27" i="97"/>
  <c r="N27" i="97" s="1"/>
  <c r="M28" i="97"/>
  <c r="N28" i="97" s="1"/>
  <c r="M20" i="97"/>
  <c r="M7" i="97"/>
  <c r="N7" i="97" s="1"/>
  <c r="M8" i="97"/>
  <c r="N8" i="97" s="1"/>
  <c r="M9" i="97"/>
  <c r="N9" i="97" s="1"/>
  <c r="M10" i="97"/>
  <c r="N10" i="97" s="1"/>
  <c r="M11" i="97"/>
  <c r="N11" i="97" s="1"/>
  <c r="M12" i="97"/>
  <c r="N12" i="97" s="1"/>
  <c r="M13" i="97"/>
  <c r="N13" i="97" s="1"/>
  <c r="M14" i="97"/>
  <c r="N14" i="97" s="1"/>
  <c r="M15" i="97"/>
  <c r="N15" i="97" s="1"/>
  <c r="M16" i="97"/>
  <c r="N16" i="97" s="1"/>
  <c r="M6" i="97"/>
  <c r="N6" i="97" s="1"/>
  <c r="M31" i="97" l="1"/>
  <c r="N31" i="97" s="1"/>
  <c r="M76" i="97"/>
  <c r="N76" i="97" s="1"/>
  <c r="N20" i="97"/>
  <c r="K78" i="97"/>
  <c r="N17" i="97"/>
  <c r="M17" i="97"/>
  <c r="I36" i="96"/>
  <c r="N78" i="97" l="1"/>
  <c r="O6" i="97" s="1"/>
  <c r="O30" i="97" l="1"/>
  <c r="O29" i="97"/>
  <c r="O57" i="97"/>
  <c r="O34" i="97"/>
  <c r="O36" i="97"/>
  <c r="O49" i="97"/>
  <c r="O9" i="97"/>
  <c r="O53" i="97"/>
  <c r="O63" i="97"/>
  <c r="O74" i="97"/>
  <c r="O45" i="97"/>
  <c r="O69" i="97"/>
  <c r="O37" i="97"/>
  <c r="O62" i="97"/>
  <c r="O55" i="97"/>
  <c r="O65" i="97"/>
  <c r="O25" i="97"/>
  <c r="O47" i="97"/>
  <c r="O26" i="97"/>
  <c r="O27" i="97"/>
  <c r="O8" i="97"/>
  <c r="O24" i="97"/>
  <c r="O35" i="97"/>
  <c r="O22" i="97"/>
  <c r="O71" i="97"/>
  <c r="O10" i="97"/>
  <c r="O21" i="97"/>
  <c r="O7" i="97"/>
  <c r="O56" i="97"/>
  <c r="O75" i="97"/>
  <c r="O16" i="97"/>
  <c r="O23" i="97"/>
  <c r="O15" i="97"/>
  <c r="O14" i="97"/>
  <c r="O51" i="97"/>
  <c r="O11" i="97"/>
  <c r="O67" i="97"/>
  <c r="O70" i="97"/>
  <c r="O61" i="97"/>
  <c r="O59" i="97"/>
  <c r="O44" i="97"/>
  <c r="O28" i="97"/>
  <c r="O60" i="97"/>
  <c r="O58" i="97"/>
  <c r="O20" i="97"/>
  <c r="O50" i="97"/>
  <c r="O43" i="97"/>
  <c r="O72" i="97"/>
  <c r="O13" i="97"/>
  <c r="O12" i="97"/>
  <c r="O68" i="97"/>
  <c r="O54" i="97"/>
  <c r="O52" i="97"/>
  <c r="O64" i="97"/>
  <c r="O46" i="97"/>
  <c r="O48" i="97"/>
  <c r="O66" i="97"/>
  <c r="O73" i="97"/>
  <c r="O31" i="97" l="1"/>
  <c r="O17" i="97"/>
  <c r="O38" i="97"/>
  <c r="O76" i="97"/>
  <c r="B2" i="4"/>
  <c r="H11" i="4"/>
  <c r="H10" i="4" s="1"/>
  <c r="H33" i="4"/>
  <c r="H32" i="4" s="1"/>
  <c r="H41" i="4" s="1"/>
  <c r="O78" i="97" l="1"/>
  <c r="B3" i="4"/>
  <c r="B6" i="4"/>
  <c r="I27" i="96"/>
  <c r="I75" i="96" s="1"/>
</calcChain>
</file>

<file path=xl/sharedStrings.xml><?xml version="1.0" encoding="utf-8"?>
<sst xmlns="http://schemas.openxmlformats.org/spreadsheetml/2006/main" count="842" uniqueCount="188">
  <si>
    <t>INVENTARIO DE PASIVOS</t>
  </si>
  <si>
    <t>Concepto</t>
  </si>
  <si>
    <t/>
  </si>
  <si>
    <t>Cuenta</t>
  </si>
  <si>
    <t xml:space="preserve">2805            </t>
  </si>
  <si>
    <t xml:space="preserve">280505          </t>
  </si>
  <si>
    <t xml:space="preserve">ANTICIPO DE CLIENTES                    </t>
  </si>
  <si>
    <t>ANEXO No. P-006</t>
  </si>
  <si>
    <t>Nombre</t>
  </si>
  <si>
    <t>Ciudad</t>
  </si>
  <si>
    <t>TOTALES</t>
  </si>
  <si>
    <t>Direccion</t>
  </si>
  <si>
    <t>Detalle</t>
  </si>
  <si>
    <t>Nit/Cedula</t>
  </si>
  <si>
    <t>Saldo</t>
  </si>
  <si>
    <t>ANTICIPOS Y AVANCES RECIBIDOS</t>
  </si>
  <si>
    <t>DEPOSITOS RECIBIDOS</t>
  </si>
  <si>
    <t>Tercero</t>
  </si>
  <si>
    <t>PARA FUTURAS SUSCRIPCIONES</t>
  </si>
  <si>
    <t>OTROS PASIVOS NO FINANCIEROS</t>
  </si>
  <si>
    <t>REPRESENTANTE LEGAL</t>
  </si>
  <si>
    <t xml:space="preserve">Direccion </t>
  </si>
  <si>
    <t>DIAN</t>
  </si>
  <si>
    <t>CESANTIAS</t>
  </si>
  <si>
    <t>INTERESES SOBRE CESANTIAS</t>
  </si>
  <si>
    <t>PRIMAS</t>
  </si>
  <si>
    <t>VACACIONES</t>
  </si>
  <si>
    <t>RAMON PATERNINA MADERA</t>
  </si>
  <si>
    <t>C.C 6811174</t>
  </si>
  <si>
    <t>LIZETH VILLAREAL</t>
  </si>
  <si>
    <t>CONTADOR PUBLICO.TP-80451-T</t>
  </si>
  <si>
    <t>C.C 32745274</t>
  </si>
  <si>
    <t>DORYS M. CASTRO HERNANDEZ</t>
  </si>
  <si>
    <t xml:space="preserve"> REVISOR FISCAL TP 112321-T</t>
  </si>
  <si>
    <t>C.C 64.696.955</t>
  </si>
  <si>
    <t>SINCELEJO</t>
  </si>
  <si>
    <t>DIRECCION DE IMPUESTOS Y ADUANAS NACIONALES</t>
  </si>
  <si>
    <t>ISABEL PATRICIA LOPEZ ARISTIZABAL</t>
  </si>
  <si>
    <t>ILA 1</t>
  </si>
  <si>
    <t>ROLANDO LOPEZ ARISTIZABAL</t>
  </si>
  <si>
    <t>LUZ  DEISY  VASQUEZ  DAVID</t>
  </si>
  <si>
    <t>LDVD</t>
  </si>
  <si>
    <t>N/A</t>
  </si>
  <si>
    <t>DIVIDENDOS</t>
  </si>
  <si>
    <t>JUAN GUILLERMO LOPEZ ARISTIZABAL</t>
  </si>
  <si>
    <t>INVESIONES JUANITA Y CIA S.A.S</t>
  </si>
  <si>
    <t>FABIOLA ARISTIZABAL GONZALEZ</t>
  </si>
  <si>
    <t>HERNAN GONZALEZ BARRERO</t>
  </si>
  <si>
    <t>DARIO ANTONIO ROLDAN BUILES</t>
  </si>
  <si>
    <t>RENTA 2015</t>
  </si>
  <si>
    <t>RENTA 2016</t>
  </si>
  <si>
    <t>CREE 2015</t>
  </si>
  <si>
    <t>CREE 2016</t>
  </si>
  <si>
    <t>RENTA 2017</t>
  </si>
  <si>
    <t>RENTA 2018</t>
  </si>
  <si>
    <t>MUNICIPIO DE PEREIRA</t>
  </si>
  <si>
    <t>MUNICIPIO DE TOLUVIEJO</t>
  </si>
  <si>
    <t>MUNICIPIO DE SINCELEJO</t>
  </si>
  <si>
    <t>IMP.PREDIAL</t>
  </si>
  <si>
    <t>ACEVEDO HERRERA PIEDAD EVANGELINA</t>
  </si>
  <si>
    <t>AVILES MIGUEL DE JESUS</t>
  </si>
  <si>
    <t>LOPEZ ARISTIZABAL ROLANDO</t>
  </si>
  <si>
    <t>CALI</t>
  </si>
  <si>
    <t>CR 5 52 56</t>
  </si>
  <si>
    <t>CL 23 19 40</t>
  </si>
  <si>
    <t>MEDELLIN</t>
  </si>
  <si>
    <t>PEREIRA</t>
  </si>
  <si>
    <t>TOLUVIEJO</t>
  </si>
  <si>
    <t>CARRERA 22- N 13 - 24</t>
  </si>
  <si>
    <t>CR 7 18 55</t>
  </si>
  <si>
    <t>DIAGONAL 2 6 12</t>
  </si>
  <si>
    <t>Cl 28 25 A 246</t>
  </si>
  <si>
    <t>CL 45E  77A 43</t>
  </si>
  <si>
    <t>CIR 74A 39 69</t>
  </si>
  <si>
    <t xml:space="preserve">CR 92 34E 92 </t>
  </si>
  <si>
    <t>CAUCASIA</t>
  </si>
  <si>
    <t>CL 48 53 69</t>
  </si>
  <si>
    <t>CR 77 33A 24</t>
  </si>
  <si>
    <t>CR 77  33A 24</t>
  </si>
  <si>
    <t>CR 1 19 75</t>
  </si>
  <si>
    <t>CR 22  13  24</t>
  </si>
  <si>
    <t>FINCA LAS MERCEDES</t>
  </si>
  <si>
    <t>INGREDION COLOMBIA S.A</t>
  </si>
  <si>
    <t>SANCIÓN POR EXTEMPORANEIDAD</t>
  </si>
  <si>
    <t>INTERESES  POR MORA</t>
  </si>
  <si>
    <t>Fecha de vencimiento de la obligacion</t>
  </si>
  <si>
    <t>Fecha de inicio de la obligacion</t>
  </si>
  <si>
    <t>CC / NIT</t>
  </si>
  <si>
    <t>PRESTAMO SOCIO</t>
  </si>
  <si>
    <t>TOTAL PRIMERA CLASE</t>
  </si>
  <si>
    <t>CREDITOS TERCERA CLASE</t>
  </si>
  <si>
    <t>HIPOTECA</t>
  </si>
  <si>
    <t>ANTICIPO</t>
  </si>
  <si>
    <t>TOTAL TERCERA CLASE</t>
  </si>
  <si>
    <t>CREDITOS QUINTA CLASE</t>
  </si>
  <si>
    <t>TOTAL QUINTA CLASE</t>
  </si>
  <si>
    <t>TOTAL CREDITOS</t>
  </si>
  <si>
    <t>TASA PACTADA</t>
  </si>
  <si>
    <t>N/E</t>
  </si>
  <si>
    <t>CALIFICACION Y GRADUACION DE CREDITOS</t>
  </si>
  <si>
    <t>AGROPECUARIA SIERRA NEVADA S.A.S.</t>
  </si>
  <si>
    <t>CAPITAL ADEUDADO</t>
  </si>
  <si>
    <t>CREDITOS PRIMERA CLASE</t>
  </si>
  <si>
    <t>CREDITOS CATEGORIA A</t>
  </si>
  <si>
    <t>TOTAL CATEGORIA A</t>
  </si>
  <si>
    <t>TOTAL CATEGORIA B</t>
  </si>
  <si>
    <t>CATEGORIA D</t>
  </si>
  <si>
    <t>CATEGORIA E</t>
  </si>
  <si>
    <t>TOTAL CATEGORIA D</t>
  </si>
  <si>
    <t>TOTAL CATEGORIA E</t>
  </si>
  <si>
    <t>TOTAL VOTOS</t>
  </si>
  <si>
    <t>Vinculo</t>
  </si>
  <si>
    <t>SOCIO</t>
  </si>
  <si>
    <t>NINGUNO</t>
  </si>
  <si>
    <t>SI</t>
  </si>
  <si>
    <t>IPC</t>
  </si>
  <si>
    <t xml:space="preserve">CAPITAL ACTUALIZADO </t>
  </si>
  <si>
    <t>VOTOS</t>
  </si>
  <si>
    <t>% PARTIC</t>
  </si>
  <si>
    <t>J.R. LOPEZ GIL</t>
  </si>
  <si>
    <t>MANUELA LOPEZ AGUDELO</t>
  </si>
  <si>
    <t>CREDITOS POSTERGADOS</t>
  </si>
  <si>
    <t>CAUSAL DE POSTERGACION</t>
  </si>
  <si>
    <t>Intereses numeral 6 art. 69 ley 1116</t>
  </si>
  <si>
    <t>INTERESES ADEUDADOS</t>
  </si>
  <si>
    <t>TOTAL CREDITOS POSTERGADOS</t>
  </si>
  <si>
    <t>CREDITOS CATEGORIA B</t>
  </si>
  <si>
    <t>MUNICIPIO DE MEDELLIN</t>
  </si>
  <si>
    <t>COMPARENDO</t>
  </si>
  <si>
    <t>CALLE 44 No 52-165</t>
  </si>
  <si>
    <t>CARTAGENA 24 DEFEBRERO  :             DETERMINACION DE DERECHOS DE VOTO</t>
  </si>
  <si>
    <t>CARTAGENA  24 DE FEBRERO DE 2020</t>
  </si>
  <si>
    <t>39´268,016</t>
  </si>
  <si>
    <t>8´045,739</t>
  </si>
  <si>
    <t>8´414,272</t>
  </si>
  <si>
    <t>GLORIA ELENA GIL CARDENAS</t>
  </si>
  <si>
    <t>ROLANDO JUNIOR LOPEZ GIL</t>
  </si>
  <si>
    <t>1´152,470,579</t>
  </si>
  <si>
    <t>1´102,869,027</t>
  </si>
  <si>
    <t>1´127,247,177</t>
  </si>
  <si>
    <t>CRA 22 13A 24</t>
  </si>
  <si>
    <t>PRESTAMO TERCEROS</t>
  </si>
  <si>
    <t>creditos con objeciones pendientes por resolver</t>
  </si>
  <si>
    <t>X</t>
  </si>
  <si>
    <t>INVENTARIO Y AVALUOS</t>
  </si>
  <si>
    <t>descripcion</t>
  </si>
  <si>
    <t>Creditos con objeciones pendientes por resolver</t>
  </si>
  <si>
    <t>Descripción del bien</t>
  </si>
  <si>
    <t>Clasificación Mueble Inmueble</t>
  </si>
  <si>
    <t>Identificación M.I / Placa</t>
  </si>
  <si>
    <t>Avalúo Comercial</t>
  </si>
  <si>
    <t>vehículo</t>
  </si>
  <si>
    <t>predio rural tolú viejo</t>
  </si>
  <si>
    <t>predio rural sincelejo</t>
  </si>
  <si>
    <t>predio rural pereira</t>
  </si>
  <si>
    <t>mueble</t>
  </si>
  <si>
    <t>inmueble</t>
  </si>
  <si>
    <t>BMO-607</t>
  </si>
  <si>
    <t>direccion</t>
  </si>
  <si>
    <t>es una camioneta toyota doble cabina doble aire color vinotinto modelo 2004 en buen estado</t>
  </si>
  <si>
    <t>lote sembrado en pastos mejorados con cercos represas y carreteables</t>
  </si>
  <si>
    <t>lote sembrado en pastos mejorados con siembra de arboles maderables cercos represas y carreteables internos</t>
  </si>
  <si>
    <t>lote sembrado en pastos mejorados con siembra de arboles maderables cercos represas y carreteables internos casa de habitación corrales vaquera pesebreras sistema hidrico  con mangueras y sistema automático para el suministro</t>
  </si>
  <si>
    <t>lote sembrado en pastos mejorados cultivos de pancojer casa de habitacion pesebreras cancha piscina kiosko dos casas para agregados nacimiento de agua propio servicios de energia y acueducto</t>
  </si>
  <si>
    <t>cra 22 # 13a-24 edificio altos de la fort sincelejo</t>
  </si>
  <si>
    <t>km 3 via la arena en sincelejo</t>
  </si>
  <si>
    <t xml:space="preserve">corregimiento de la palmilla via betulia en pereira </t>
  </si>
  <si>
    <t>escritura</t>
  </si>
  <si>
    <t>municipio</t>
  </si>
  <si>
    <t>3687 notaria 4a med</t>
  </si>
  <si>
    <t>Tolú Viejo</t>
  </si>
  <si>
    <t>340-43998</t>
  </si>
  <si>
    <t>352 notaria 3 de sincelejo</t>
  </si>
  <si>
    <t>Sincelejo</t>
  </si>
  <si>
    <t>340-39326</t>
  </si>
  <si>
    <t>354 notara 3 de sincelejo</t>
  </si>
  <si>
    <t>340-7544</t>
  </si>
  <si>
    <t>matrícula de propietario</t>
  </si>
  <si>
    <t>equipo de computo</t>
  </si>
  <si>
    <t xml:space="preserve">conputadora portatil </t>
  </si>
  <si>
    <t>sincelejo</t>
  </si>
  <si>
    <t>340-2803</t>
  </si>
  <si>
    <t>340-35938</t>
  </si>
  <si>
    <t>340-16692</t>
  </si>
  <si>
    <t>340-37537</t>
  </si>
  <si>
    <t>290-87084</t>
  </si>
  <si>
    <t>Pereira</t>
  </si>
  <si>
    <t>CON CONRTE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</si>
</sst>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  <numFmt numFmtId="169" formatCode="_ * #,##0.00_ ;_ * \-#,##0.00_ ;_ * &quot;-&quot;??_ ;_ @_ "/>
    <numFmt numFmtId="170" formatCode="_(* #,##0_);_(* \(#,##0\);_(* &quot;-&quot;??_);_(@_)"/>
    <numFmt numFmtId="171" formatCode="#,##0.00_);\-#,##0.00"/>
    <numFmt numFmtId="172" formatCode="########0"/>
    <numFmt numFmtId="173" formatCode="&quot; &quot;#,##0&quot; &quot;;&quot;-&quot;#,##0&quot; &quot;;&quot; - &quot;;&quot; &quot;@&quot; &quot;"/>
    <numFmt numFmtId="174" formatCode="_(&quot;$&quot;\ * #,##0_);_(&quot;$&quot;\ * \(#,##0\);_(&quot;$&quot;\ * &quot;-&quot;??_);_(@_)"/>
    <numFmt numFmtId="175" formatCode="0.000%"/>
    <numFmt numFmtId="176" formatCode="_-* #,##0_-;\-* #,##0_-;_-* &quot;-&quot;??_-;_-@_-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Verdana   "/>
    </font>
    <font>
      <b/>
      <sz val="14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sz val="11"/>
      <color indexed="8"/>
      <name val="Trebuchet MS"/>
      <family val="2"/>
    </font>
    <font>
      <sz val="8.3000000000000007"/>
      <color indexed="8"/>
      <name val="Trebuchet MS"/>
      <family val="2"/>
    </font>
    <font>
      <sz val="8"/>
      <color indexed="8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   "/>
    </font>
    <font>
      <b/>
      <sz val="12"/>
      <color indexed="8"/>
      <name val="Trebuchet MS"/>
      <family val="2"/>
    </font>
    <font>
      <sz val="10"/>
      <name val="Arial"/>
      <family val="2"/>
    </font>
    <font>
      <sz val="10"/>
      <name val="MS Sans Serif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9" fillId="0" borderId="0" applyNumberFormat="0" applyFont="0" applyBorder="0" applyProtection="0"/>
    <xf numFmtId="173" fontId="19" fillId="0" borderId="0" applyFont="0" applyFill="0" applyBorder="0" applyAlignment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" fillId="0" borderId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42" fontId="2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3" fillId="0" borderId="0" applyFont="0" applyFill="0" applyBorder="0" applyAlignment="0" applyProtection="0"/>
  </cellStyleXfs>
  <cellXfs count="210">
    <xf numFmtId="0" fontId="0" fillId="0" borderId="0" xfId="0"/>
    <xf numFmtId="0" fontId="8" fillId="2" borderId="0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168" fontId="8" fillId="2" borderId="0" xfId="0" applyNumberFormat="1" applyFont="1" applyFill="1" applyBorder="1"/>
    <xf numFmtId="168" fontId="8" fillId="2" borderId="0" xfId="0" applyNumberFormat="1" applyFont="1" applyFill="1" applyBorder="1" applyAlignment="1">
      <alignment horizontal="center"/>
    </xf>
    <xf numFmtId="169" fontId="8" fillId="2" borderId="0" xfId="1" applyFont="1" applyFill="1" applyBorder="1" applyAlignment="1"/>
    <xf numFmtId="0" fontId="13" fillId="2" borderId="0" xfId="0" applyFont="1" applyFill="1" applyBorder="1" applyAlignment="1"/>
    <xf numFmtId="171" fontId="15" fillId="2" borderId="0" xfId="0" applyNumberFormat="1" applyFont="1" applyFill="1" applyBorder="1" applyAlignment="1">
      <alignment horizontal="right" vertical="center"/>
    </xf>
    <xf numFmtId="168" fontId="8" fillId="2" borderId="0" xfId="0" applyNumberFormat="1" applyFont="1" applyFill="1" applyBorder="1" applyAlignment="1"/>
    <xf numFmtId="0" fontId="10" fillId="2" borderId="1" xfId="12" applyFont="1" applyFill="1" applyBorder="1" applyAlignment="1"/>
    <xf numFmtId="0" fontId="4" fillId="0" borderId="1" xfId="0" applyFont="1" applyBorder="1"/>
    <xf numFmtId="0" fontId="10" fillId="2" borderId="1" xfId="12" applyFont="1" applyFill="1" applyBorder="1" applyAlignment="1">
      <alignment wrapText="1"/>
    </xf>
    <xf numFmtId="168" fontId="10" fillId="2" borderId="1" xfId="1" applyNumberFormat="1" applyFont="1" applyFill="1" applyBorder="1" applyAlignment="1"/>
    <xf numFmtId="0" fontId="10" fillId="2" borderId="1" xfId="12" applyFont="1" applyFill="1" applyBorder="1" applyAlignment="1">
      <alignment vertical="center"/>
    </xf>
    <xf numFmtId="0" fontId="10" fillId="2" borderId="1" xfId="12" applyFont="1" applyFill="1" applyBorder="1" applyAlignment="1">
      <alignment vertical="center" wrapText="1"/>
    </xf>
    <xf numFmtId="168" fontId="10" fillId="2" borderId="1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1" xfId="12" applyFont="1" applyFill="1" applyBorder="1" applyAlignment="1">
      <alignment vertical="center"/>
    </xf>
    <xf numFmtId="169" fontId="8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168" fontId="8" fillId="2" borderId="0" xfId="0" applyNumberFormat="1" applyFont="1" applyFill="1" applyBorder="1" applyAlignment="1">
      <alignment vertical="center"/>
    </xf>
    <xf numFmtId="168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68" fontId="13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172" fontId="11" fillId="2" borderId="1" xfId="0" applyNumberFormat="1" applyFont="1" applyFill="1" applyBorder="1" applyAlignment="1" applyProtection="1">
      <alignment horizontal="left"/>
    </xf>
    <xf numFmtId="168" fontId="12" fillId="2" borderId="1" xfId="0" applyNumberFormat="1" applyFont="1" applyFill="1" applyBorder="1" applyAlignment="1">
      <alignment horizontal="right"/>
    </xf>
    <xf numFmtId="172" fontId="11" fillId="2" borderId="1" xfId="0" applyNumberFormat="1" applyFont="1" applyFill="1" applyBorder="1" applyAlignment="1" applyProtection="1">
      <alignment horizontal="left" vertical="center"/>
    </xf>
    <xf numFmtId="168" fontId="14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8" fontId="12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9" fillId="2" borderId="4" xfId="0" applyFont="1" applyFill="1" applyBorder="1" applyAlignment="1"/>
    <xf numFmtId="168" fontId="8" fillId="2" borderId="5" xfId="1" applyNumberFormat="1" applyFont="1" applyFill="1" applyBorder="1"/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/>
    <xf numFmtId="168" fontId="8" fillId="2" borderId="2" xfId="0" applyNumberFormat="1" applyFont="1" applyFill="1" applyBorder="1"/>
    <xf numFmtId="168" fontId="11" fillId="2" borderId="7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8" fontId="2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5" fillId="0" borderId="0" xfId="0" applyFont="1"/>
    <xf numFmtId="14" fontId="25" fillId="2" borderId="1" xfId="0" applyNumberFormat="1" applyFont="1" applyFill="1" applyBorder="1"/>
    <xf numFmtId="168" fontId="25" fillId="2" borderId="1" xfId="7" applyFont="1" applyFill="1" applyBorder="1"/>
    <xf numFmtId="170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left"/>
    </xf>
    <xf numFmtId="168" fontId="25" fillId="2" borderId="1" xfId="1" applyNumberFormat="1" applyFont="1" applyFill="1" applyBorder="1"/>
    <xf numFmtId="168" fontId="25" fillId="2" borderId="1" xfId="0" applyNumberFormat="1" applyFont="1" applyFill="1" applyBorder="1"/>
    <xf numFmtId="0" fontId="25" fillId="2" borderId="1" xfId="0" applyNumberFormat="1" applyFont="1" applyFill="1" applyBorder="1" applyAlignment="1" applyProtection="1">
      <alignment vertical="center" wrapText="1"/>
    </xf>
    <xf numFmtId="1" fontId="25" fillId="2" borderId="1" xfId="0" applyNumberFormat="1" applyFont="1" applyFill="1" applyBorder="1" applyAlignment="1" applyProtection="1">
      <alignment horizontal="center" vertical="center" wrapText="1"/>
    </xf>
    <xf numFmtId="14" fontId="29" fillId="0" borderId="1" xfId="30" applyNumberFormat="1" applyFont="1" applyBorder="1"/>
    <xf numFmtId="168" fontId="28" fillId="2" borderId="1" xfId="0" applyNumberFormat="1" applyFont="1" applyFill="1" applyBorder="1" applyAlignment="1">
      <alignment vertical="center"/>
    </xf>
    <xf numFmtId="0" fontId="25" fillId="0" borderId="1" xfId="0" applyFont="1" applyBorder="1"/>
    <xf numFmtId="14" fontId="25" fillId="0" borderId="1" xfId="0" applyNumberFormat="1" applyFont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/>
    </xf>
    <xf numFmtId="0" fontId="25" fillId="2" borderId="1" xfId="0" applyFont="1" applyFill="1" applyBorder="1"/>
    <xf numFmtId="168" fontId="25" fillId="0" borderId="1" xfId="7" applyFont="1" applyBorder="1" applyAlignment="1">
      <alignment horizontal="right"/>
    </xf>
    <xf numFmtId="1" fontId="25" fillId="2" borderId="1" xfId="0" applyNumberFormat="1" applyFont="1" applyFill="1" applyBorder="1" applyAlignment="1">
      <alignment wrapText="1"/>
    </xf>
    <xf numFmtId="169" fontId="25" fillId="0" borderId="1" xfId="1" applyFont="1" applyFill="1" applyBorder="1" applyAlignment="1">
      <alignment vertical="center"/>
    </xf>
    <xf numFmtId="1" fontId="25" fillId="0" borderId="1" xfId="0" applyNumberFormat="1" applyFont="1" applyFill="1" applyBorder="1" applyAlignment="1">
      <alignment wrapText="1"/>
    </xf>
    <xf numFmtId="165" fontId="25" fillId="0" borderId="1" xfId="0" applyNumberFormat="1" applyFont="1" applyFill="1" applyBorder="1" applyAlignment="1">
      <alignment horizontal="left" vertical="top" wrapText="1"/>
    </xf>
    <xf numFmtId="167" fontId="26" fillId="3" borderId="1" xfId="1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/>
    <xf numFmtId="0" fontId="25" fillId="0" borderId="1" xfId="0" applyFont="1" applyBorder="1" applyAlignment="1"/>
    <xf numFmtId="0" fontId="25" fillId="0" borderId="0" xfId="0" applyFont="1" applyAlignment="1"/>
    <xf numFmtId="3" fontId="28" fillId="2" borderId="1" xfId="0" applyNumberFormat="1" applyFont="1" applyFill="1" applyBorder="1" applyAlignment="1">
      <alignment horizontal="left" vertical="center"/>
    </xf>
    <xf numFmtId="1" fontId="25" fillId="2" borderId="1" xfId="0" applyNumberFormat="1" applyFont="1" applyFill="1" applyBorder="1" applyAlignment="1" applyProtection="1">
      <alignment horizontal="left" vertical="center" wrapText="1"/>
    </xf>
    <xf numFmtId="0" fontId="25" fillId="0" borderId="1" xfId="0" applyFont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1" xfId="0" applyFont="1" applyBorder="1" applyAlignment="1">
      <alignment horizontal="left" vertical="top"/>
    </xf>
    <xf numFmtId="0" fontId="27" fillId="2" borderId="1" xfId="0" applyNumberFormat="1" applyFont="1" applyFill="1" applyBorder="1" applyAlignment="1" applyProtection="1">
      <alignment vertical="center" wrapText="1"/>
    </xf>
    <xf numFmtId="3" fontId="30" fillId="2" borderId="1" xfId="0" applyNumberFormat="1" applyFont="1" applyFill="1" applyBorder="1" applyAlignment="1">
      <alignment horizontal="left" vertical="center"/>
    </xf>
    <xf numFmtId="1" fontId="27" fillId="2" borderId="1" xfId="0" applyNumberFormat="1" applyFont="1" applyFill="1" applyBorder="1" applyAlignment="1" applyProtection="1">
      <alignment horizontal="left" vertical="center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14" fontId="26" fillId="0" borderId="1" xfId="30" applyNumberFormat="1" applyFont="1" applyBorder="1"/>
    <xf numFmtId="168" fontId="30" fillId="2" borderId="1" xfId="0" applyNumberFormat="1" applyFont="1" applyFill="1" applyBorder="1" applyAlignment="1">
      <alignment vertical="center"/>
    </xf>
    <xf numFmtId="0" fontId="27" fillId="0" borderId="1" xfId="0" applyFont="1" applyBorder="1"/>
    <xf numFmtId="0" fontId="27" fillId="0" borderId="0" xfId="0" applyFont="1"/>
    <xf numFmtId="1" fontId="25" fillId="2" borderId="1" xfId="0" applyNumberFormat="1" applyFont="1" applyFill="1" applyBorder="1" applyAlignment="1" applyProtection="1">
      <alignment vertical="center"/>
    </xf>
    <xf numFmtId="1" fontId="27" fillId="2" borderId="1" xfId="0" applyNumberFormat="1" applyFont="1" applyFill="1" applyBorder="1" applyAlignment="1" applyProtection="1">
      <alignment vertical="center"/>
    </xf>
    <xf numFmtId="1" fontId="25" fillId="0" borderId="1" xfId="0" applyNumberFormat="1" applyFont="1" applyFill="1" applyBorder="1" applyAlignme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/>
    <xf numFmtId="168" fontId="27" fillId="0" borderId="1" xfId="0" applyNumberFormat="1" applyFont="1" applyBorder="1"/>
    <xf numFmtId="166" fontId="27" fillId="0" borderId="1" xfId="0" applyNumberFormat="1" applyFont="1" applyBorder="1"/>
    <xf numFmtId="9" fontId="25" fillId="0" borderId="1" xfId="31" applyFont="1" applyBorder="1" applyAlignment="1">
      <alignment horizontal="left" vertical="top"/>
    </xf>
    <xf numFmtId="9" fontId="25" fillId="2" borderId="1" xfId="31" applyFont="1" applyFill="1" applyBorder="1" applyAlignment="1" applyProtection="1">
      <alignment horizontal="left"/>
    </xf>
    <xf numFmtId="9" fontId="25" fillId="2" borderId="1" xfId="31" applyFont="1" applyFill="1" applyBorder="1" applyAlignment="1" applyProtection="1"/>
    <xf numFmtId="9" fontId="25" fillId="2" borderId="1" xfId="31" applyFont="1" applyFill="1" applyBorder="1"/>
    <xf numFmtId="9" fontId="25" fillId="0" borderId="1" xfId="31" applyFont="1" applyBorder="1"/>
    <xf numFmtId="9" fontId="25" fillId="0" borderId="0" xfId="31" applyFont="1"/>
    <xf numFmtId="0" fontId="27" fillId="3" borderId="1" xfId="0" applyFont="1" applyFill="1" applyBorder="1" applyAlignment="1">
      <alignment vertical="center"/>
    </xf>
    <xf numFmtId="37" fontId="25" fillId="0" borderId="0" xfId="0" applyNumberFormat="1" applyFont="1"/>
    <xf numFmtId="9" fontId="27" fillId="0" borderId="1" xfId="31" applyFont="1" applyBorder="1" applyAlignment="1">
      <alignment horizontal="left" vertical="top"/>
    </xf>
    <xf numFmtId="9" fontId="27" fillId="2" borderId="1" xfId="31" applyFont="1" applyFill="1" applyBorder="1" applyAlignment="1" applyProtection="1">
      <alignment horizontal="left"/>
    </xf>
    <xf numFmtId="9" fontId="27" fillId="2" borderId="1" xfId="31" applyFont="1" applyFill="1" applyBorder="1" applyAlignment="1" applyProtection="1"/>
    <xf numFmtId="9" fontId="27" fillId="2" borderId="1" xfId="31" applyFont="1" applyFill="1" applyBorder="1"/>
    <xf numFmtId="9" fontId="27" fillId="0" borderId="1" xfId="31" applyFont="1" applyBorder="1"/>
    <xf numFmtId="9" fontId="27" fillId="0" borderId="0" xfId="31" applyFont="1"/>
    <xf numFmtId="168" fontId="27" fillId="2" borderId="1" xfId="31" applyNumberFormat="1" applyFont="1" applyFill="1" applyBorder="1"/>
    <xf numFmtId="168" fontId="25" fillId="0" borderId="1" xfId="7" applyFont="1" applyFill="1" applyBorder="1" applyAlignment="1">
      <alignment vertical="center"/>
    </xf>
    <xf numFmtId="168" fontId="25" fillId="0" borderId="0" xfId="7" applyFont="1"/>
    <xf numFmtId="174" fontId="25" fillId="0" borderId="1" xfId="0" applyNumberFormat="1" applyFont="1" applyBorder="1"/>
    <xf numFmtId="37" fontId="25" fillId="0" borderId="1" xfId="0" applyNumberFormat="1" applyFont="1" applyBorder="1"/>
    <xf numFmtId="174" fontId="27" fillId="0" borderId="1" xfId="31" applyNumberFormat="1" applyFont="1" applyBorder="1"/>
    <xf numFmtId="37" fontId="27" fillId="0" borderId="1" xfId="0" applyNumberFormat="1" applyFont="1" applyBorder="1"/>
    <xf numFmtId="174" fontId="27" fillId="0" borderId="1" xfId="0" applyNumberFormat="1" applyFont="1" applyBorder="1"/>
    <xf numFmtId="168" fontId="25" fillId="0" borderId="1" xfId="7" applyFont="1" applyBorder="1"/>
    <xf numFmtId="10" fontId="25" fillId="0" borderId="1" xfId="31" applyNumberFormat="1" applyFont="1" applyBorder="1"/>
    <xf numFmtId="175" fontId="25" fillId="0" borderId="1" xfId="31" applyNumberFormat="1" applyFont="1" applyBorder="1"/>
    <xf numFmtId="10" fontId="27" fillId="0" borderId="1" xfId="31" applyNumberFormat="1" applyFont="1" applyBorder="1"/>
    <xf numFmtId="175" fontId="27" fillId="0" borderId="1" xfId="31" applyNumberFormat="1" applyFont="1" applyBorder="1"/>
    <xf numFmtId="175" fontId="27" fillId="0" borderId="1" xfId="0" applyNumberFormat="1" applyFont="1" applyBorder="1"/>
    <xf numFmtId="0" fontId="25" fillId="0" borderId="1" xfId="0" applyFont="1" applyBorder="1" applyAlignment="1">
      <alignment wrapText="1"/>
    </xf>
    <xf numFmtId="168" fontId="27" fillId="0" borderId="1" xfId="7" applyFont="1" applyBorder="1"/>
    <xf numFmtId="9" fontId="27" fillId="0" borderId="1" xfId="31" applyFont="1" applyFill="1" applyBorder="1" applyAlignment="1">
      <alignment horizontal="left"/>
    </xf>
    <xf numFmtId="9" fontId="25" fillId="0" borderId="1" xfId="31" applyFont="1" applyFill="1" applyBorder="1" applyAlignment="1">
      <alignment horizontal="left"/>
    </xf>
    <xf numFmtId="168" fontId="25" fillId="2" borderId="1" xfId="1" applyNumberFormat="1" applyFont="1" applyFill="1" applyBorder="1" applyAlignment="1">
      <alignment horizontal="left"/>
    </xf>
    <xf numFmtId="9" fontId="25" fillId="2" borderId="1" xfId="31" applyFont="1" applyFill="1" applyBorder="1" applyAlignment="1">
      <alignment horizontal="left"/>
    </xf>
    <xf numFmtId="9" fontId="27" fillId="2" borderId="1" xfId="31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1" fontId="32" fillId="2" borderId="1" xfId="0" applyNumberFormat="1" applyFont="1" applyFill="1" applyBorder="1" applyAlignment="1" applyProtection="1">
      <alignment horizontal="center" vertical="center" wrapText="1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4" fontId="29" fillId="0" borderId="1" xfId="30" applyNumberFormat="1" applyFont="1" applyBorder="1" applyAlignment="1">
      <alignment horizontal="center"/>
    </xf>
    <xf numFmtId="14" fontId="26" fillId="0" borderId="1" xfId="30" applyNumberFormat="1" applyFont="1" applyFill="1" applyBorder="1"/>
    <xf numFmtId="0" fontId="25" fillId="2" borderId="1" xfId="0" applyNumberFormat="1" applyFont="1" applyFill="1" applyBorder="1" applyAlignment="1" applyProtection="1">
      <alignment horizontal="center"/>
    </xf>
    <xf numFmtId="3" fontId="28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41" fontId="25" fillId="2" borderId="1" xfId="3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1" fontId="25" fillId="2" borderId="1" xfId="0" applyNumberFormat="1" applyFont="1" applyFill="1" applyBorder="1" applyAlignment="1" applyProtection="1">
      <alignment horizontal="left" vertical="center" wrapText="1"/>
    </xf>
    <xf numFmtId="1" fontId="25" fillId="2" borderId="1" xfId="0" applyNumberFormat="1" applyFont="1" applyFill="1" applyBorder="1" applyAlignment="1" applyProtection="1">
      <alignment vertical="center"/>
    </xf>
    <xf numFmtId="10" fontId="25" fillId="0" borderId="0" xfId="0" applyNumberFormat="1" applyFont="1"/>
    <xf numFmtId="175" fontId="25" fillId="0" borderId="0" xfId="0" applyNumberFormat="1" applyFont="1"/>
    <xf numFmtId="10" fontId="27" fillId="0" borderId="0" xfId="0" applyNumberFormat="1" applyFont="1"/>
    <xf numFmtId="0" fontId="27" fillId="0" borderId="1" xfId="0" applyFont="1" applyBorder="1" applyAlignment="1">
      <alignment horizontal="center" vertical="center"/>
    </xf>
    <xf numFmtId="9" fontId="27" fillId="0" borderId="1" xfId="31" applyFont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left" vertical="center"/>
    </xf>
    <xf numFmtId="1" fontId="25" fillId="0" borderId="1" xfId="0" applyNumberFormat="1" applyFont="1" applyFill="1" applyBorder="1" applyAlignment="1" applyProtection="1">
      <alignment horizontal="left" vertical="center" wrapText="1"/>
    </xf>
    <xf numFmtId="1" fontId="25" fillId="0" borderId="1" xfId="0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 wrapText="1"/>
    </xf>
    <xf numFmtId="0" fontId="25" fillId="0" borderId="1" xfId="0" applyFont="1" applyFill="1" applyBorder="1" applyAlignment="1">
      <alignment horizontal="center" vertical="top"/>
    </xf>
    <xf numFmtId="167" fontId="26" fillId="3" borderId="1" xfId="1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/>
    <xf numFmtId="0" fontId="25" fillId="0" borderId="0" xfId="0" applyFont="1" applyAlignment="1">
      <alignment wrapText="1"/>
    </xf>
    <xf numFmtId="176" fontId="33" fillId="3" borderId="1" xfId="1" applyNumberFormat="1" applyFont="1" applyFill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0" fillId="0" borderId="0" xfId="1" applyNumberFormat="1" applyFont="1" applyAlignment="1">
      <alignment horizontal="center"/>
    </xf>
    <xf numFmtId="170" fontId="34" fillId="0" borderId="0" xfId="0" applyNumberFormat="1" applyFont="1"/>
    <xf numFmtId="0" fontId="25" fillId="3" borderId="3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2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4" borderId="5" xfId="0" applyFont="1" applyFill="1" applyBorder="1" applyAlignment="1">
      <alignment horizontal="center"/>
    </xf>
    <xf numFmtId="167" fontId="26" fillId="3" borderId="1" xfId="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vertical="center"/>
    </xf>
    <xf numFmtId="167" fontId="26" fillId="3" borderId="1" xfId="1" applyNumberFormat="1" applyFont="1" applyFill="1" applyBorder="1" applyAlignment="1">
      <alignment horizontal="left" vertical="center" wrapText="1"/>
    </xf>
    <xf numFmtId="167" fontId="31" fillId="3" borderId="1" xfId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7" fillId="2" borderId="3" xfId="21" applyFont="1" applyFill="1" applyBorder="1" applyAlignment="1">
      <alignment horizontal="center"/>
    </xf>
    <xf numFmtId="0" fontId="7" fillId="2" borderId="4" xfId="21" applyFont="1" applyFill="1" applyBorder="1" applyAlignment="1">
      <alignment horizontal="center"/>
    </xf>
    <xf numFmtId="0" fontId="7" fillId="2" borderId="0" xfId="21" applyFont="1" applyFill="1" applyBorder="1" applyAlignment="1">
      <alignment horizontal="center"/>
    </xf>
    <xf numFmtId="0" fontId="7" fillId="2" borderId="5" xfId="2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</cellXfs>
  <cellStyles count="51">
    <cellStyle name="Millares" xfId="1" builtinId="3"/>
    <cellStyle name="Millares [0]" xfId="30" builtinId="6"/>
    <cellStyle name="Millares [0] 2" xfId="50" xr:uid="{00000000-0005-0000-0000-000002000000}"/>
    <cellStyle name="Millares [0] 2 3" xfId="26" xr:uid="{00000000-0005-0000-0000-000003000000}"/>
    <cellStyle name="Millares 2" xfId="2" xr:uid="{00000000-0005-0000-0000-000004000000}"/>
    <cellStyle name="Millares 2 2" xfId="3" xr:uid="{00000000-0005-0000-0000-000005000000}"/>
    <cellStyle name="Millares 2 2 2" xfId="34" xr:uid="{00000000-0005-0000-0000-000006000000}"/>
    <cellStyle name="Millares 3" xfId="4" xr:uid="{00000000-0005-0000-0000-000007000000}"/>
    <cellStyle name="Millares 3 2" xfId="35" xr:uid="{00000000-0005-0000-0000-000008000000}"/>
    <cellStyle name="Millares 4" xfId="5" xr:uid="{00000000-0005-0000-0000-000009000000}"/>
    <cellStyle name="Millares 4 2" xfId="36" xr:uid="{00000000-0005-0000-0000-00000A000000}"/>
    <cellStyle name="Millares 6" xfId="6" xr:uid="{00000000-0005-0000-0000-00000B000000}"/>
    <cellStyle name="Millares 6 2" xfId="37" xr:uid="{00000000-0005-0000-0000-00000C000000}"/>
    <cellStyle name="Moneda" xfId="7" builtinId="4"/>
    <cellStyle name="Moneda [0] 2" xfId="33" xr:uid="{00000000-0005-0000-0000-00000E000000}"/>
    <cellStyle name="Moneda 2" xfId="8" xr:uid="{00000000-0005-0000-0000-00000F000000}"/>
    <cellStyle name="Moneda 2 2" xfId="38" xr:uid="{00000000-0005-0000-0000-000010000000}"/>
    <cellStyle name="Moneda 3" xfId="9" xr:uid="{00000000-0005-0000-0000-000011000000}"/>
    <cellStyle name="Moneda 3 2" xfId="39" xr:uid="{00000000-0005-0000-0000-000012000000}"/>
    <cellStyle name="Moneda 4" xfId="10" xr:uid="{00000000-0005-0000-0000-000013000000}"/>
    <cellStyle name="Moneda 4 2" xfId="40" xr:uid="{00000000-0005-0000-0000-000014000000}"/>
    <cellStyle name="Normal" xfId="0" builtinId="0"/>
    <cellStyle name="Normal 10 2" xfId="11" xr:uid="{00000000-0005-0000-0000-000016000000}"/>
    <cellStyle name="Normal 2" xfId="12" xr:uid="{00000000-0005-0000-0000-000017000000}"/>
    <cellStyle name="Normal 2 2" xfId="13" xr:uid="{00000000-0005-0000-0000-000018000000}"/>
    <cellStyle name="Normal 2 2 2" xfId="14" xr:uid="{00000000-0005-0000-0000-000019000000}"/>
    <cellStyle name="Normal 2 2 2 2" xfId="41" xr:uid="{00000000-0005-0000-0000-00001A000000}"/>
    <cellStyle name="Normal 2 2 7" xfId="27" xr:uid="{00000000-0005-0000-0000-00001B000000}"/>
    <cellStyle name="Normal 2 24" xfId="28" xr:uid="{00000000-0005-0000-0000-00001C000000}"/>
    <cellStyle name="Normal 2 3" xfId="15" xr:uid="{00000000-0005-0000-0000-00001D000000}"/>
    <cellStyle name="Normal 2 3 2" xfId="42" xr:uid="{00000000-0005-0000-0000-00001E000000}"/>
    <cellStyle name="Normal 3" xfId="16" xr:uid="{00000000-0005-0000-0000-00001F000000}"/>
    <cellStyle name="Normal 3 2" xfId="43" xr:uid="{00000000-0005-0000-0000-000020000000}"/>
    <cellStyle name="Normal 34" xfId="17" xr:uid="{00000000-0005-0000-0000-000021000000}"/>
    <cellStyle name="Normal 4" xfId="18" xr:uid="{00000000-0005-0000-0000-000022000000}"/>
    <cellStyle name="Normal 4 2" xfId="44" xr:uid="{00000000-0005-0000-0000-000023000000}"/>
    <cellStyle name="Normal 4 9 2" xfId="25" xr:uid="{00000000-0005-0000-0000-000024000000}"/>
    <cellStyle name="Normal 5" xfId="19" xr:uid="{00000000-0005-0000-0000-000025000000}"/>
    <cellStyle name="Normal 5 2" xfId="45" xr:uid="{00000000-0005-0000-0000-000026000000}"/>
    <cellStyle name="Normal 6" xfId="20" xr:uid="{00000000-0005-0000-0000-000027000000}"/>
    <cellStyle name="Normal 7" xfId="29" xr:uid="{00000000-0005-0000-0000-000028000000}"/>
    <cellStyle name="Normal 7 2" xfId="49" xr:uid="{00000000-0005-0000-0000-000029000000}"/>
    <cellStyle name="Normal 8" xfId="32" xr:uid="{00000000-0005-0000-0000-00002A000000}"/>
    <cellStyle name="Normal_Hoja1" xfId="21" xr:uid="{00000000-0005-0000-0000-00002B000000}"/>
    <cellStyle name="Porcentaje" xfId="31" builtinId="5"/>
    <cellStyle name="Porcentaje 2" xfId="22" xr:uid="{00000000-0005-0000-0000-00002D000000}"/>
    <cellStyle name="Porcentaje 2 2" xfId="46" xr:uid="{00000000-0005-0000-0000-00002E000000}"/>
    <cellStyle name="Porcentaje 3" xfId="23" xr:uid="{00000000-0005-0000-0000-00002F000000}"/>
    <cellStyle name="Porcentaje 3 2" xfId="47" xr:uid="{00000000-0005-0000-0000-000030000000}"/>
    <cellStyle name="Porcentual 5" xfId="24" xr:uid="{00000000-0005-0000-0000-000031000000}"/>
    <cellStyle name="Porcentual 5 2" xfId="48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workbookViewId="0">
      <pane ySplit="5" topLeftCell="A6" activePane="bottomLeft" state="frozen"/>
      <selection pane="bottomLeft" activeCell="B11" sqref="B11"/>
    </sheetView>
  </sheetViews>
  <sheetFormatPr baseColWidth="10" defaultRowHeight="12.75"/>
  <cols>
    <col min="1" max="1" width="11.42578125" style="59"/>
    <col min="2" max="2" width="40.28515625" style="59" bestFit="1" customWidth="1"/>
    <col min="3" max="3" width="14.7109375" style="151" bestFit="1" customWidth="1"/>
    <col min="4" max="4" width="17.85546875" style="88" customWidth="1"/>
    <col min="5" max="5" width="11.42578125" style="82"/>
    <col min="6" max="6" width="12.28515625" style="59" customWidth="1"/>
    <col min="7" max="8" width="11.42578125" style="59"/>
    <col min="9" max="9" width="18.140625" style="59" customWidth="1"/>
    <col min="10" max="11" width="11.42578125" style="59"/>
    <col min="12" max="12" width="16.28515625" style="59" bestFit="1" customWidth="1"/>
    <col min="13" max="16384" width="11.42578125" style="59"/>
  </cols>
  <sheetData>
    <row r="1" spans="1:10">
      <c r="A1" s="196" t="s">
        <v>131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>
      <c r="A2" s="197" t="s">
        <v>99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>
      <c r="A3" s="198" t="s">
        <v>100</v>
      </c>
      <c r="B3" s="198"/>
      <c r="C3" s="198"/>
      <c r="D3" s="198"/>
      <c r="E3" s="198"/>
      <c r="F3" s="198"/>
      <c r="G3" s="198"/>
      <c r="H3" s="198"/>
      <c r="I3" s="198"/>
      <c r="J3" s="199"/>
    </row>
    <row r="4" spans="1:10">
      <c r="A4" s="180" t="s">
        <v>146</v>
      </c>
      <c r="B4" s="180" t="s">
        <v>8</v>
      </c>
      <c r="C4" s="193" t="s">
        <v>87</v>
      </c>
      <c r="D4" s="189" t="s">
        <v>21</v>
      </c>
      <c r="E4" s="190" t="s">
        <v>9</v>
      </c>
      <c r="F4" s="186" t="s">
        <v>1</v>
      </c>
      <c r="G4" s="79"/>
      <c r="H4" s="79"/>
      <c r="I4" s="186" t="s">
        <v>101</v>
      </c>
      <c r="J4" s="186" t="s">
        <v>97</v>
      </c>
    </row>
    <row r="5" spans="1:10" ht="51">
      <c r="A5" s="180"/>
      <c r="B5" s="180"/>
      <c r="C5" s="193"/>
      <c r="D5" s="189"/>
      <c r="E5" s="190"/>
      <c r="F5" s="186"/>
      <c r="G5" s="62" t="s">
        <v>86</v>
      </c>
      <c r="H5" s="62" t="s">
        <v>85</v>
      </c>
      <c r="I5" s="186"/>
      <c r="J5" s="186"/>
    </row>
    <row r="6" spans="1:10">
      <c r="A6" s="157"/>
      <c r="B6" s="89" t="s">
        <v>102</v>
      </c>
      <c r="C6" s="146"/>
      <c r="D6" s="63"/>
      <c r="E6" s="80"/>
      <c r="F6" s="64"/>
      <c r="G6" s="60"/>
      <c r="H6" s="60"/>
      <c r="I6" s="61"/>
      <c r="J6" s="70"/>
    </row>
    <row r="7" spans="1:10">
      <c r="A7" s="157" t="s">
        <v>143</v>
      </c>
      <c r="B7" s="66" t="s">
        <v>59</v>
      </c>
      <c r="C7" s="163" t="s">
        <v>132</v>
      </c>
      <c r="D7" s="63" t="s">
        <v>81</v>
      </c>
      <c r="E7" s="80" t="s">
        <v>66</v>
      </c>
      <c r="F7" s="67" t="s">
        <v>23</v>
      </c>
      <c r="G7" s="60">
        <v>43738</v>
      </c>
      <c r="H7" s="60">
        <v>43830</v>
      </c>
      <c r="I7" s="69">
        <v>413892</v>
      </c>
      <c r="J7" s="70" t="s">
        <v>98</v>
      </c>
    </row>
    <row r="8" spans="1:10" ht="38.25">
      <c r="A8" s="157" t="s">
        <v>143</v>
      </c>
      <c r="B8" s="66" t="s">
        <v>59</v>
      </c>
      <c r="C8" s="163" t="s">
        <v>132</v>
      </c>
      <c r="D8" s="63" t="s">
        <v>81</v>
      </c>
      <c r="E8" s="80" t="s">
        <v>66</v>
      </c>
      <c r="F8" s="67" t="s">
        <v>24</v>
      </c>
      <c r="G8" s="60">
        <v>43738</v>
      </c>
      <c r="H8" s="60">
        <v>43830</v>
      </c>
      <c r="I8" s="69">
        <v>49686</v>
      </c>
      <c r="J8" s="70" t="s">
        <v>98</v>
      </c>
    </row>
    <row r="9" spans="1:10">
      <c r="A9" s="157" t="s">
        <v>143</v>
      </c>
      <c r="B9" s="66" t="s">
        <v>59</v>
      </c>
      <c r="C9" s="163" t="s">
        <v>132</v>
      </c>
      <c r="D9" s="63" t="s">
        <v>81</v>
      </c>
      <c r="E9" s="80" t="s">
        <v>66</v>
      </c>
      <c r="F9" s="67" t="s">
        <v>26</v>
      </c>
      <c r="G9" s="60">
        <v>43738</v>
      </c>
      <c r="H9" s="60">
        <v>43830</v>
      </c>
      <c r="I9" s="69">
        <v>207192</v>
      </c>
      <c r="J9" s="70" t="s">
        <v>98</v>
      </c>
    </row>
    <row r="10" spans="1:10">
      <c r="A10" s="157" t="s">
        <v>143</v>
      </c>
      <c r="B10" s="66" t="s">
        <v>60</v>
      </c>
      <c r="C10" s="163" t="s">
        <v>133</v>
      </c>
      <c r="D10" s="63" t="s">
        <v>81</v>
      </c>
      <c r="E10" s="80" t="s">
        <v>66</v>
      </c>
      <c r="F10" s="67" t="s">
        <v>23</v>
      </c>
      <c r="G10" s="60">
        <v>43738</v>
      </c>
      <c r="H10" s="60">
        <v>43830</v>
      </c>
      <c r="I10" s="69">
        <v>758802</v>
      </c>
      <c r="J10" s="70" t="s">
        <v>98</v>
      </c>
    </row>
    <row r="11" spans="1:10" ht="38.25">
      <c r="A11" s="157" t="s">
        <v>143</v>
      </c>
      <c r="B11" s="66" t="s">
        <v>60</v>
      </c>
      <c r="C11" s="163" t="s">
        <v>133</v>
      </c>
      <c r="D11" s="63" t="s">
        <v>81</v>
      </c>
      <c r="E11" s="80" t="s">
        <v>66</v>
      </c>
      <c r="F11" s="67" t="s">
        <v>24</v>
      </c>
      <c r="G11" s="60">
        <v>43738</v>
      </c>
      <c r="H11" s="60">
        <v>43830</v>
      </c>
      <c r="I11" s="69">
        <v>91091</v>
      </c>
      <c r="J11" s="70" t="s">
        <v>98</v>
      </c>
    </row>
    <row r="12" spans="1:10">
      <c r="A12" s="157" t="s">
        <v>143</v>
      </c>
      <c r="B12" s="66" t="s">
        <v>60</v>
      </c>
      <c r="C12" s="163" t="s">
        <v>133</v>
      </c>
      <c r="D12" s="63" t="s">
        <v>81</v>
      </c>
      <c r="E12" s="80" t="s">
        <v>66</v>
      </c>
      <c r="F12" s="67" t="s">
        <v>26</v>
      </c>
      <c r="G12" s="60">
        <v>43738</v>
      </c>
      <c r="H12" s="60">
        <v>43830</v>
      </c>
      <c r="I12" s="69">
        <v>379852</v>
      </c>
      <c r="J12" s="70" t="s">
        <v>98</v>
      </c>
    </row>
    <row r="13" spans="1:10">
      <c r="A13" s="157" t="s">
        <v>143</v>
      </c>
      <c r="B13" s="66" t="s">
        <v>60</v>
      </c>
      <c r="C13" s="163" t="s">
        <v>133</v>
      </c>
      <c r="D13" s="63" t="s">
        <v>81</v>
      </c>
      <c r="E13" s="80" t="s">
        <v>66</v>
      </c>
      <c r="F13" s="67" t="s">
        <v>25</v>
      </c>
      <c r="G13" s="60">
        <v>43738</v>
      </c>
      <c r="H13" s="60">
        <v>43830</v>
      </c>
      <c r="I13" s="69">
        <v>344910</v>
      </c>
      <c r="J13" s="70" t="s">
        <v>98</v>
      </c>
    </row>
    <row r="14" spans="1:10">
      <c r="A14" s="157" t="s">
        <v>143</v>
      </c>
      <c r="B14" s="66" t="s">
        <v>61</v>
      </c>
      <c r="C14" s="163" t="s">
        <v>134</v>
      </c>
      <c r="D14" s="63" t="s">
        <v>68</v>
      </c>
      <c r="E14" s="80" t="s">
        <v>35</v>
      </c>
      <c r="F14" s="67" t="s">
        <v>23</v>
      </c>
      <c r="G14" s="60">
        <v>43738</v>
      </c>
      <c r="H14" s="60">
        <v>43830</v>
      </c>
      <c r="I14" s="69">
        <v>719712</v>
      </c>
      <c r="J14" s="70" t="s">
        <v>98</v>
      </c>
    </row>
    <row r="15" spans="1:10" ht="38.25">
      <c r="A15" s="157" t="s">
        <v>143</v>
      </c>
      <c r="B15" s="66" t="s">
        <v>61</v>
      </c>
      <c r="C15" s="163" t="s">
        <v>134</v>
      </c>
      <c r="D15" s="63" t="s">
        <v>68</v>
      </c>
      <c r="E15" s="80" t="s">
        <v>35</v>
      </c>
      <c r="F15" s="67" t="s">
        <v>24</v>
      </c>
      <c r="G15" s="60">
        <v>43738</v>
      </c>
      <c r="H15" s="60">
        <v>43830</v>
      </c>
      <c r="I15" s="69">
        <v>86399</v>
      </c>
      <c r="J15" s="70" t="s">
        <v>98</v>
      </c>
    </row>
    <row r="16" spans="1:10">
      <c r="A16" s="157" t="s">
        <v>143</v>
      </c>
      <c r="B16" s="66" t="s">
        <v>61</v>
      </c>
      <c r="C16" s="163" t="s">
        <v>134</v>
      </c>
      <c r="D16" s="63" t="s">
        <v>68</v>
      </c>
      <c r="E16" s="80" t="s">
        <v>35</v>
      </c>
      <c r="F16" s="67" t="s">
        <v>26</v>
      </c>
      <c r="G16" s="60">
        <v>43738</v>
      </c>
      <c r="H16" s="60">
        <v>43830</v>
      </c>
      <c r="I16" s="69">
        <v>360284</v>
      </c>
      <c r="J16" s="70" t="s">
        <v>98</v>
      </c>
    </row>
    <row r="17" spans="1:10">
      <c r="A17" s="157" t="s">
        <v>143</v>
      </c>
      <c r="B17" s="66" t="s">
        <v>61</v>
      </c>
      <c r="C17" s="163" t="s">
        <v>134</v>
      </c>
      <c r="D17" s="63" t="s">
        <v>68</v>
      </c>
      <c r="E17" s="80" t="s">
        <v>35</v>
      </c>
      <c r="F17" s="67" t="s">
        <v>25</v>
      </c>
      <c r="G17" s="60">
        <v>43738</v>
      </c>
      <c r="H17" s="60">
        <v>43830</v>
      </c>
      <c r="I17" s="69">
        <v>344910</v>
      </c>
      <c r="J17" s="70" t="s">
        <v>98</v>
      </c>
    </row>
    <row r="18" spans="1:10" ht="25.5">
      <c r="A18" s="70"/>
      <c r="B18" s="66" t="s">
        <v>36</v>
      </c>
      <c r="C18" s="147">
        <v>800197268</v>
      </c>
      <c r="D18" s="84" t="s">
        <v>64</v>
      </c>
      <c r="E18" s="98" t="s">
        <v>35</v>
      </c>
      <c r="F18" s="67" t="s">
        <v>49</v>
      </c>
      <c r="G18" s="68">
        <v>42369</v>
      </c>
      <c r="H18" s="68">
        <v>42480</v>
      </c>
      <c r="I18" s="69">
        <v>5376000</v>
      </c>
      <c r="J18" s="70" t="s">
        <v>98</v>
      </c>
    </row>
    <row r="19" spans="1:10" ht="25.5">
      <c r="A19" s="70"/>
      <c r="B19" s="66" t="s">
        <v>36</v>
      </c>
      <c r="C19" s="147">
        <v>800197268</v>
      </c>
      <c r="D19" s="84" t="s">
        <v>64</v>
      </c>
      <c r="E19" s="98" t="s">
        <v>35</v>
      </c>
      <c r="F19" s="67" t="s">
        <v>51</v>
      </c>
      <c r="G19" s="68">
        <v>42369</v>
      </c>
      <c r="H19" s="68">
        <v>42478</v>
      </c>
      <c r="I19" s="69">
        <v>1935000</v>
      </c>
      <c r="J19" s="70" t="s">
        <v>98</v>
      </c>
    </row>
    <row r="20" spans="1:10" ht="25.5">
      <c r="A20" s="70"/>
      <c r="B20" s="66" t="s">
        <v>36</v>
      </c>
      <c r="C20" s="147">
        <v>800197268</v>
      </c>
      <c r="D20" s="84" t="s">
        <v>64</v>
      </c>
      <c r="E20" s="98" t="s">
        <v>35</v>
      </c>
      <c r="F20" s="67" t="s">
        <v>50</v>
      </c>
      <c r="G20" s="68">
        <v>42735</v>
      </c>
      <c r="H20" s="68">
        <v>42846</v>
      </c>
      <c r="I20" s="69">
        <v>7244000</v>
      </c>
      <c r="J20" s="70" t="s">
        <v>98</v>
      </c>
    </row>
    <row r="21" spans="1:10" ht="25.5">
      <c r="A21" s="70"/>
      <c r="B21" s="66" t="s">
        <v>36</v>
      </c>
      <c r="C21" s="147">
        <v>800197268</v>
      </c>
      <c r="D21" s="84" t="s">
        <v>64</v>
      </c>
      <c r="E21" s="98" t="s">
        <v>35</v>
      </c>
      <c r="F21" s="67" t="s">
        <v>52</v>
      </c>
      <c r="G21" s="68">
        <v>42735</v>
      </c>
      <c r="H21" s="68">
        <v>42844</v>
      </c>
      <c r="I21" s="69">
        <v>2608000</v>
      </c>
      <c r="J21" s="70" t="s">
        <v>98</v>
      </c>
    </row>
    <row r="22" spans="1:10" ht="25.5">
      <c r="A22" s="70"/>
      <c r="B22" s="66" t="s">
        <v>36</v>
      </c>
      <c r="C22" s="147">
        <v>800197268</v>
      </c>
      <c r="D22" s="84" t="s">
        <v>64</v>
      </c>
      <c r="E22" s="98" t="s">
        <v>35</v>
      </c>
      <c r="F22" s="67" t="s">
        <v>53</v>
      </c>
      <c r="G22" s="68">
        <v>43100</v>
      </c>
      <c r="H22" s="68">
        <v>43208</v>
      </c>
      <c r="I22" s="69">
        <v>12648000</v>
      </c>
      <c r="J22" s="70" t="s">
        <v>98</v>
      </c>
    </row>
    <row r="23" spans="1:10" ht="25.5">
      <c r="A23" s="70"/>
      <c r="B23" s="66" t="s">
        <v>36</v>
      </c>
      <c r="C23" s="147">
        <v>800197268</v>
      </c>
      <c r="D23" s="84" t="s">
        <v>64</v>
      </c>
      <c r="E23" s="98" t="s">
        <v>35</v>
      </c>
      <c r="F23" s="67" t="s">
        <v>54</v>
      </c>
      <c r="G23" s="68">
        <v>43465</v>
      </c>
      <c r="H23" s="68">
        <v>43577</v>
      </c>
      <c r="I23" s="69">
        <v>25117000</v>
      </c>
      <c r="J23" s="70" t="s">
        <v>98</v>
      </c>
    </row>
    <row r="24" spans="1:10">
      <c r="A24" s="70"/>
      <c r="B24" s="66" t="s">
        <v>55</v>
      </c>
      <c r="C24" s="147">
        <v>891480030</v>
      </c>
      <c r="D24" s="84" t="s">
        <v>69</v>
      </c>
      <c r="E24" s="98" t="s">
        <v>66</v>
      </c>
      <c r="F24" s="67" t="s">
        <v>58</v>
      </c>
      <c r="G24" s="68">
        <v>43637</v>
      </c>
      <c r="H24" s="68">
        <v>43738</v>
      </c>
      <c r="I24" s="69">
        <v>21934248</v>
      </c>
      <c r="J24" s="70" t="s">
        <v>98</v>
      </c>
    </row>
    <row r="25" spans="1:10">
      <c r="A25" s="70"/>
      <c r="B25" s="66" t="s">
        <v>56</v>
      </c>
      <c r="C25" s="147">
        <v>800100751</v>
      </c>
      <c r="D25" s="84" t="s">
        <v>70</v>
      </c>
      <c r="E25" s="98" t="s">
        <v>67</v>
      </c>
      <c r="F25" s="67" t="s">
        <v>58</v>
      </c>
      <c r="G25" s="68">
        <v>43646</v>
      </c>
      <c r="H25" s="68">
        <v>43738</v>
      </c>
      <c r="I25" s="69">
        <v>78774977</v>
      </c>
      <c r="J25" s="70" t="s">
        <v>98</v>
      </c>
    </row>
    <row r="26" spans="1:10">
      <c r="A26" s="70"/>
      <c r="B26" s="66" t="s">
        <v>57</v>
      </c>
      <c r="C26" s="147">
        <v>800104062</v>
      </c>
      <c r="D26" s="84" t="s">
        <v>71</v>
      </c>
      <c r="E26" s="98" t="s">
        <v>35</v>
      </c>
      <c r="F26" s="67" t="s">
        <v>58</v>
      </c>
      <c r="G26" s="68">
        <v>43646</v>
      </c>
      <c r="H26" s="68">
        <v>43738</v>
      </c>
      <c r="I26" s="69">
        <v>13213048</v>
      </c>
      <c r="J26" s="70" t="s">
        <v>98</v>
      </c>
    </row>
    <row r="27" spans="1:10" s="97" customFormat="1">
      <c r="A27" s="96"/>
      <c r="B27" s="90" t="s">
        <v>89</v>
      </c>
      <c r="C27" s="148"/>
      <c r="D27" s="92"/>
      <c r="E27" s="99"/>
      <c r="F27" s="93"/>
      <c r="G27" s="94"/>
      <c r="H27" s="94"/>
      <c r="I27" s="95">
        <f>SUM(I7:I26)</f>
        <v>172607003</v>
      </c>
      <c r="J27" s="96"/>
    </row>
    <row r="28" spans="1:10">
      <c r="A28" s="70"/>
      <c r="B28" s="66"/>
      <c r="C28" s="147"/>
      <c r="D28" s="84"/>
      <c r="E28" s="98"/>
      <c r="F28" s="67"/>
      <c r="G28" s="68"/>
      <c r="H28" s="68"/>
      <c r="I28" s="69"/>
      <c r="J28" s="70"/>
    </row>
    <row r="29" spans="1:10">
      <c r="A29" s="70"/>
      <c r="B29" s="66"/>
      <c r="C29" s="147"/>
      <c r="D29" s="84"/>
      <c r="E29" s="98"/>
      <c r="F29" s="67"/>
      <c r="G29" s="68"/>
      <c r="H29" s="68"/>
      <c r="I29" s="69"/>
      <c r="J29" s="70"/>
    </row>
    <row r="30" spans="1:10">
      <c r="A30" s="70"/>
      <c r="B30" s="90" t="s">
        <v>90</v>
      </c>
      <c r="C30" s="147"/>
      <c r="D30" s="84"/>
      <c r="E30" s="98"/>
      <c r="F30" s="67"/>
      <c r="G30" s="68"/>
      <c r="H30" s="68"/>
      <c r="I30" s="69"/>
      <c r="J30" s="70"/>
    </row>
    <row r="31" spans="1:10">
      <c r="A31" s="194"/>
      <c r="B31" s="180" t="s">
        <v>8</v>
      </c>
      <c r="C31" s="193" t="s">
        <v>87</v>
      </c>
      <c r="D31" s="189" t="s">
        <v>21</v>
      </c>
      <c r="E31" s="190" t="s">
        <v>9</v>
      </c>
      <c r="F31" s="186" t="s">
        <v>1</v>
      </c>
      <c r="G31" s="79"/>
      <c r="H31" s="79"/>
      <c r="I31" s="186" t="s">
        <v>101</v>
      </c>
      <c r="J31" s="186" t="s">
        <v>97</v>
      </c>
    </row>
    <row r="32" spans="1:10" ht="51">
      <c r="A32" s="195"/>
      <c r="B32" s="180"/>
      <c r="C32" s="193"/>
      <c r="D32" s="189"/>
      <c r="E32" s="190"/>
      <c r="F32" s="186"/>
      <c r="G32" s="62" t="s">
        <v>86</v>
      </c>
      <c r="H32" s="62" t="s">
        <v>85</v>
      </c>
      <c r="I32" s="186"/>
      <c r="J32" s="186"/>
    </row>
    <row r="33" spans="1:10">
      <c r="A33" s="70"/>
      <c r="B33" s="75" t="s">
        <v>45</v>
      </c>
      <c r="C33" s="149">
        <v>900343336</v>
      </c>
      <c r="D33" s="85" t="s">
        <v>76</v>
      </c>
      <c r="E33" s="81" t="s">
        <v>65</v>
      </c>
      <c r="F33" s="70" t="s">
        <v>91</v>
      </c>
      <c r="G33" s="71">
        <v>43465</v>
      </c>
      <c r="H33" s="72">
        <v>43799</v>
      </c>
      <c r="I33" s="76">
        <v>400000000</v>
      </c>
      <c r="J33" s="70" t="s">
        <v>98</v>
      </c>
    </row>
    <row r="34" spans="1:10" s="97" customFormat="1">
      <c r="A34" s="96"/>
      <c r="B34" s="75" t="s">
        <v>46</v>
      </c>
      <c r="C34" s="149">
        <v>32491468</v>
      </c>
      <c r="D34" s="85" t="s">
        <v>77</v>
      </c>
      <c r="E34" s="81" t="s">
        <v>65</v>
      </c>
      <c r="F34" s="70" t="s">
        <v>91</v>
      </c>
      <c r="G34" s="71">
        <v>43465</v>
      </c>
      <c r="H34" s="72">
        <v>43799</v>
      </c>
      <c r="I34" s="76">
        <v>200000000</v>
      </c>
      <c r="J34" s="70" t="s">
        <v>98</v>
      </c>
    </row>
    <row r="35" spans="1:10">
      <c r="A35" s="70"/>
      <c r="B35" s="75" t="s">
        <v>47</v>
      </c>
      <c r="C35" s="149">
        <v>2369349</v>
      </c>
      <c r="D35" s="85" t="s">
        <v>78</v>
      </c>
      <c r="E35" s="81" t="s">
        <v>65</v>
      </c>
      <c r="F35" s="70" t="s">
        <v>91</v>
      </c>
      <c r="G35" s="71">
        <v>43465</v>
      </c>
      <c r="H35" s="72">
        <v>43799</v>
      </c>
      <c r="I35" s="76">
        <v>200000000</v>
      </c>
      <c r="J35" s="70" t="s">
        <v>98</v>
      </c>
    </row>
    <row r="36" spans="1:10">
      <c r="A36" s="70"/>
      <c r="B36" s="90" t="s">
        <v>93</v>
      </c>
      <c r="C36" s="148"/>
      <c r="D36" s="92"/>
      <c r="E36" s="99"/>
      <c r="F36" s="93"/>
      <c r="G36" s="94"/>
      <c r="H36" s="145"/>
      <c r="I36" s="95">
        <f>SUM(I33:I35)</f>
        <v>800000000</v>
      </c>
      <c r="J36" s="96"/>
    </row>
    <row r="37" spans="1:10">
      <c r="A37" s="70"/>
      <c r="B37" s="66"/>
      <c r="C37" s="147"/>
      <c r="D37" s="84"/>
      <c r="E37" s="98"/>
      <c r="F37" s="67"/>
      <c r="G37" s="68"/>
      <c r="H37" s="68"/>
      <c r="I37" s="69"/>
      <c r="J37" s="70"/>
    </row>
    <row r="38" spans="1:10">
      <c r="A38" s="70"/>
      <c r="B38" s="90" t="s">
        <v>94</v>
      </c>
      <c r="C38" s="147"/>
      <c r="D38" s="84"/>
      <c r="E38" s="98"/>
      <c r="F38" s="67"/>
      <c r="G38" s="68"/>
      <c r="H38" s="68"/>
      <c r="I38" s="69"/>
      <c r="J38" s="70"/>
    </row>
    <row r="39" spans="1:10">
      <c r="A39" s="178"/>
      <c r="B39" s="180" t="s">
        <v>8</v>
      </c>
      <c r="C39" s="193" t="s">
        <v>87</v>
      </c>
      <c r="D39" s="189" t="s">
        <v>21</v>
      </c>
      <c r="E39" s="190" t="s">
        <v>9</v>
      </c>
      <c r="F39" s="186" t="s">
        <v>1</v>
      </c>
      <c r="G39" s="79"/>
      <c r="H39" s="79"/>
      <c r="I39" s="186" t="s">
        <v>101</v>
      </c>
      <c r="J39" s="186" t="s">
        <v>97</v>
      </c>
    </row>
    <row r="40" spans="1:10" ht="51">
      <c r="A40" s="179"/>
      <c r="B40" s="180"/>
      <c r="C40" s="193"/>
      <c r="D40" s="189"/>
      <c r="E40" s="190"/>
      <c r="F40" s="186"/>
      <c r="G40" s="62" t="s">
        <v>86</v>
      </c>
      <c r="H40" s="62" t="s">
        <v>85</v>
      </c>
      <c r="I40" s="186"/>
      <c r="J40" s="186"/>
    </row>
    <row r="41" spans="1:10">
      <c r="A41" s="70"/>
      <c r="B41" s="66" t="s">
        <v>37</v>
      </c>
      <c r="C41" s="147">
        <v>43023552</v>
      </c>
      <c r="D41" s="84" t="s">
        <v>72</v>
      </c>
      <c r="E41" s="98" t="s">
        <v>65</v>
      </c>
      <c r="F41" s="67" t="s">
        <v>38</v>
      </c>
      <c r="G41" s="68">
        <v>43678</v>
      </c>
      <c r="H41" s="68">
        <v>43738</v>
      </c>
      <c r="I41" s="69">
        <v>242032202</v>
      </c>
      <c r="J41" s="70" t="s">
        <v>98</v>
      </c>
    </row>
    <row r="42" spans="1:10">
      <c r="A42" s="70"/>
      <c r="B42" s="66" t="s">
        <v>39</v>
      </c>
      <c r="C42" s="147">
        <v>8414272</v>
      </c>
      <c r="D42" s="84" t="s">
        <v>80</v>
      </c>
      <c r="E42" s="98" t="s">
        <v>35</v>
      </c>
      <c r="F42" s="67" t="s">
        <v>42</v>
      </c>
      <c r="G42" s="68">
        <v>43435</v>
      </c>
      <c r="H42" s="68">
        <v>43465</v>
      </c>
      <c r="I42" s="69">
        <v>15600000</v>
      </c>
      <c r="J42" s="70" t="s">
        <v>98</v>
      </c>
    </row>
    <row r="43" spans="1:10">
      <c r="A43" s="70"/>
      <c r="B43" s="66" t="s">
        <v>39</v>
      </c>
      <c r="C43" s="147">
        <v>8414272</v>
      </c>
      <c r="D43" s="84" t="s">
        <v>80</v>
      </c>
      <c r="E43" s="98" t="s">
        <v>35</v>
      </c>
      <c r="F43" s="67" t="s">
        <v>42</v>
      </c>
      <c r="G43" s="68">
        <v>43466</v>
      </c>
      <c r="H43" s="68">
        <v>43496</v>
      </c>
      <c r="I43" s="69">
        <v>650000</v>
      </c>
      <c r="J43" s="70" t="s">
        <v>98</v>
      </c>
    </row>
    <row r="44" spans="1:10">
      <c r="A44" s="70"/>
      <c r="B44" s="66" t="s">
        <v>39</v>
      </c>
      <c r="C44" s="147">
        <v>8414272</v>
      </c>
      <c r="D44" s="84" t="s">
        <v>80</v>
      </c>
      <c r="E44" s="98" t="s">
        <v>35</v>
      </c>
      <c r="F44" s="67" t="s">
        <v>42</v>
      </c>
      <c r="G44" s="68">
        <v>43497</v>
      </c>
      <c r="H44" s="68">
        <v>43524</v>
      </c>
      <c r="I44" s="69">
        <v>650000</v>
      </c>
      <c r="J44" s="70" t="s">
        <v>98</v>
      </c>
    </row>
    <row r="45" spans="1:10">
      <c r="A45" s="70"/>
      <c r="B45" s="66" t="s">
        <v>39</v>
      </c>
      <c r="C45" s="147">
        <v>8414272</v>
      </c>
      <c r="D45" s="84" t="s">
        <v>80</v>
      </c>
      <c r="E45" s="98" t="s">
        <v>35</v>
      </c>
      <c r="F45" s="67" t="s">
        <v>42</v>
      </c>
      <c r="G45" s="68">
        <v>43525</v>
      </c>
      <c r="H45" s="68">
        <v>43555</v>
      </c>
      <c r="I45" s="69">
        <v>650000</v>
      </c>
      <c r="J45" s="70" t="s">
        <v>98</v>
      </c>
    </row>
    <row r="46" spans="1:10">
      <c r="A46" s="70"/>
      <c r="B46" s="66" t="s">
        <v>39</v>
      </c>
      <c r="C46" s="147">
        <v>8414272</v>
      </c>
      <c r="D46" s="84" t="s">
        <v>80</v>
      </c>
      <c r="E46" s="98" t="s">
        <v>35</v>
      </c>
      <c r="F46" s="67" t="s">
        <v>42</v>
      </c>
      <c r="G46" s="68">
        <v>43556</v>
      </c>
      <c r="H46" s="68">
        <v>43585</v>
      </c>
      <c r="I46" s="69">
        <v>650000</v>
      </c>
      <c r="J46" s="70" t="s">
        <v>98</v>
      </c>
    </row>
    <row r="47" spans="1:10">
      <c r="A47" s="70"/>
      <c r="B47" s="66" t="s">
        <v>39</v>
      </c>
      <c r="C47" s="147">
        <v>8414272</v>
      </c>
      <c r="D47" s="84" t="s">
        <v>80</v>
      </c>
      <c r="E47" s="98" t="s">
        <v>35</v>
      </c>
      <c r="F47" s="67" t="s">
        <v>42</v>
      </c>
      <c r="G47" s="68">
        <v>43586</v>
      </c>
      <c r="H47" s="68">
        <v>43616</v>
      </c>
      <c r="I47" s="69">
        <v>650000</v>
      </c>
      <c r="J47" s="70" t="s">
        <v>98</v>
      </c>
    </row>
    <row r="48" spans="1:10">
      <c r="A48" s="70"/>
      <c r="B48" s="66" t="s">
        <v>39</v>
      </c>
      <c r="C48" s="147">
        <v>8414272</v>
      </c>
      <c r="D48" s="84" t="s">
        <v>80</v>
      </c>
      <c r="E48" s="98" t="s">
        <v>35</v>
      </c>
      <c r="F48" s="67" t="s">
        <v>42</v>
      </c>
      <c r="G48" s="68">
        <v>43617</v>
      </c>
      <c r="H48" s="68">
        <v>43646</v>
      </c>
      <c r="I48" s="69">
        <v>650000</v>
      </c>
      <c r="J48" s="70" t="s">
        <v>98</v>
      </c>
    </row>
    <row r="49" spans="1:10">
      <c r="A49" s="70"/>
      <c r="B49" s="66" t="s">
        <v>39</v>
      </c>
      <c r="C49" s="147">
        <v>8414272</v>
      </c>
      <c r="D49" s="84" t="s">
        <v>80</v>
      </c>
      <c r="E49" s="98" t="s">
        <v>35</v>
      </c>
      <c r="F49" s="67" t="s">
        <v>42</v>
      </c>
      <c r="G49" s="68">
        <v>43647</v>
      </c>
      <c r="H49" s="68">
        <v>43677</v>
      </c>
      <c r="I49" s="69">
        <v>650000</v>
      </c>
      <c r="J49" s="70" t="s">
        <v>98</v>
      </c>
    </row>
    <row r="50" spans="1:10">
      <c r="A50" s="70"/>
      <c r="B50" s="66" t="s">
        <v>39</v>
      </c>
      <c r="C50" s="147">
        <v>8414272</v>
      </c>
      <c r="D50" s="84" t="s">
        <v>80</v>
      </c>
      <c r="E50" s="98" t="s">
        <v>35</v>
      </c>
      <c r="F50" s="67" t="s">
        <v>42</v>
      </c>
      <c r="G50" s="68">
        <v>43678</v>
      </c>
      <c r="H50" s="68">
        <v>43708</v>
      </c>
      <c r="I50" s="69">
        <v>650000</v>
      </c>
      <c r="J50" s="70" t="s">
        <v>98</v>
      </c>
    </row>
    <row r="51" spans="1:10">
      <c r="A51" s="70"/>
      <c r="B51" s="66" t="s">
        <v>39</v>
      </c>
      <c r="C51" s="147">
        <v>8414272</v>
      </c>
      <c r="D51" s="84" t="s">
        <v>80</v>
      </c>
      <c r="E51" s="98" t="s">
        <v>35</v>
      </c>
      <c r="F51" s="67" t="s">
        <v>42</v>
      </c>
      <c r="G51" s="68">
        <v>43739</v>
      </c>
      <c r="H51" s="68">
        <v>43769</v>
      </c>
      <c r="I51" s="69">
        <v>650000</v>
      </c>
      <c r="J51" s="70" t="s">
        <v>98</v>
      </c>
    </row>
    <row r="52" spans="1:10">
      <c r="A52" s="70"/>
      <c r="B52" s="66" t="s">
        <v>39</v>
      </c>
      <c r="C52" s="147">
        <v>8414272</v>
      </c>
      <c r="D52" s="84" t="s">
        <v>80</v>
      </c>
      <c r="E52" s="98" t="s">
        <v>35</v>
      </c>
      <c r="F52" s="67" t="s">
        <v>42</v>
      </c>
      <c r="G52" s="68">
        <v>43769</v>
      </c>
      <c r="H52" s="68">
        <v>43799</v>
      </c>
      <c r="I52" s="69">
        <v>1818975</v>
      </c>
      <c r="J52" s="70" t="s">
        <v>98</v>
      </c>
    </row>
    <row r="53" spans="1:10">
      <c r="A53" s="70"/>
      <c r="B53" s="66" t="s">
        <v>39</v>
      </c>
      <c r="C53" s="147">
        <v>8414272</v>
      </c>
      <c r="D53" s="84" t="s">
        <v>80</v>
      </c>
      <c r="E53" s="98" t="s">
        <v>35</v>
      </c>
      <c r="F53" s="67" t="s">
        <v>42</v>
      </c>
      <c r="G53" s="68">
        <v>43799</v>
      </c>
      <c r="H53" s="68">
        <v>43830</v>
      </c>
      <c r="I53" s="69">
        <v>1818975</v>
      </c>
      <c r="J53" s="70" t="s">
        <v>98</v>
      </c>
    </row>
    <row r="54" spans="1:10">
      <c r="A54" s="70"/>
      <c r="B54" s="66" t="s">
        <v>40</v>
      </c>
      <c r="C54" s="147">
        <v>43416212</v>
      </c>
      <c r="D54" s="84" t="s">
        <v>73</v>
      </c>
      <c r="E54" s="98" t="s">
        <v>65</v>
      </c>
      <c r="F54" s="67" t="s">
        <v>41</v>
      </c>
      <c r="G54" s="68">
        <v>43708</v>
      </c>
      <c r="H54" s="68">
        <v>43708</v>
      </c>
      <c r="I54" s="69">
        <v>95040000</v>
      </c>
      <c r="J54" s="70" t="s">
        <v>98</v>
      </c>
    </row>
    <row r="55" spans="1:10" ht="25.5">
      <c r="A55" s="70"/>
      <c r="B55" s="66" t="s">
        <v>39</v>
      </c>
      <c r="C55" s="147">
        <v>8414272</v>
      </c>
      <c r="D55" s="84" t="s">
        <v>80</v>
      </c>
      <c r="E55" s="98" t="s">
        <v>35</v>
      </c>
      <c r="F55" s="67" t="s">
        <v>88</v>
      </c>
      <c r="G55" s="68">
        <v>42705</v>
      </c>
      <c r="H55" s="68">
        <v>42735</v>
      </c>
      <c r="I55" s="69">
        <v>130000000</v>
      </c>
      <c r="J55" s="70" t="s">
        <v>98</v>
      </c>
    </row>
    <row r="56" spans="1:10" ht="25.5">
      <c r="A56" s="70"/>
      <c r="B56" s="66" t="s">
        <v>39</v>
      </c>
      <c r="C56" s="147">
        <v>8414272</v>
      </c>
      <c r="D56" s="84" t="s">
        <v>80</v>
      </c>
      <c r="E56" s="98" t="s">
        <v>35</v>
      </c>
      <c r="F56" s="67" t="s">
        <v>88</v>
      </c>
      <c r="G56" s="68">
        <v>43711</v>
      </c>
      <c r="H56" s="68">
        <v>43738</v>
      </c>
      <c r="I56" s="69">
        <v>3695000</v>
      </c>
      <c r="J56" s="70" t="s">
        <v>98</v>
      </c>
    </row>
    <row r="57" spans="1:10" ht="25.5">
      <c r="A57" s="70"/>
      <c r="B57" s="66" t="s">
        <v>39</v>
      </c>
      <c r="C57" s="147">
        <v>8414272</v>
      </c>
      <c r="D57" s="84" t="s">
        <v>80</v>
      </c>
      <c r="E57" s="98" t="s">
        <v>35</v>
      </c>
      <c r="F57" s="67" t="s">
        <v>88</v>
      </c>
      <c r="G57" s="68">
        <v>43711</v>
      </c>
      <c r="H57" s="68">
        <v>43738</v>
      </c>
      <c r="I57" s="69">
        <v>690000</v>
      </c>
      <c r="J57" s="70" t="s">
        <v>98</v>
      </c>
    </row>
    <row r="58" spans="1:10" ht="25.5">
      <c r="A58" s="70"/>
      <c r="B58" s="66" t="s">
        <v>39</v>
      </c>
      <c r="C58" s="147">
        <v>8414272</v>
      </c>
      <c r="D58" s="84" t="s">
        <v>80</v>
      </c>
      <c r="E58" s="98" t="s">
        <v>35</v>
      </c>
      <c r="F58" s="67" t="s">
        <v>88</v>
      </c>
      <c r="G58" s="68">
        <v>43714</v>
      </c>
      <c r="H58" s="68">
        <v>43738</v>
      </c>
      <c r="I58" s="69">
        <v>3010000</v>
      </c>
      <c r="J58" s="70" t="s">
        <v>98</v>
      </c>
    </row>
    <row r="59" spans="1:10" ht="25.5">
      <c r="A59" s="70"/>
      <c r="B59" s="66" t="s">
        <v>39</v>
      </c>
      <c r="C59" s="147">
        <v>8414272</v>
      </c>
      <c r="D59" s="84" t="s">
        <v>80</v>
      </c>
      <c r="E59" s="98" t="s">
        <v>35</v>
      </c>
      <c r="F59" s="67" t="s">
        <v>88</v>
      </c>
      <c r="G59" s="68">
        <v>43721</v>
      </c>
      <c r="H59" s="68">
        <v>43738</v>
      </c>
      <c r="I59" s="69">
        <v>100000000</v>
      </c>
      <c r="J59" s="70" t="s">
        <v>98</v>
      </c>
    </row>
    <row r="60" spans="1:10" ht="25.5">
      <c r="A60" s="70"/>
      <c r="B60" s="66" t="s">
        <v>39</v>
      </c>
      <c r="C60" s="147">
        <v>8414272</v>
      </c>
      <c r="D60" s="84" t="s">
        <v>80</v>
      </c>
      <c r="E60" s="98" t="s">
        <v>35</v>
      </c>
      <c r="F60" s="67" t="s">
        <v>88</v>
      </c>
      <c r="G60" s="68">
        <v>43724</v>
      </c>
      <c r="H60" s="68">
        <v>43738</v>
      </c>
      <c r="I60" s="69">
        <v>125000000</v>
      </c>
      <c r="J60" s="70" t="s">
        <v>98</v>
      </c>
    </row>
    <row r="61" spans="1:10" ht="25.5">
      <c r="A61" s="70"/>
      <c r="B61" s="66" t="s">
        <v>39</v>
      </c>
      <c r="C61" s="147">
        <v>8414272</v>
      </c>
      <c r="D61" s="84" t="s">
        <v>80</v>
      </c>
      <c r="E61" s="98" t="s">
        <v>35</v>
      </c>
      <c r="F61" s="67" t="s">
        <v>88</v>
      </c>
      <c r="G61" s="68">
        <v>43730</v>
      </c>
      <c r="H61" s="68">
        <v>43738</v>
      </c>
      <c r="I61" s="69">
        <v>600000</v>
      </c>
      <c r="J61" s="70" t="s">
        <v>98</v>
      </c>
    </row>
    <row r="62" spans="1:10" ht="25.5">
      <c r="A62" s="70"/>
      <c r="B62" s="66" t="s">
        <v>39</v>
      </c>
      <c r="C62" s="147">
        <v>8414272</v>
      </c>
      <c r="D62" s="84" t="s">
        <v>80</v>
      </c>
      <c r="E62" s="98" t="s">
        <v>35</v>
      </c>
      <c r="F62" s="67" t="s">
        <v>88</v>
      </c>
      <c r="G62" s="68">
        <v>43733</v>
      </c>
      <c r="H62" s="68">
        <v>43738</v>
      </c>
      <c r="I62" s="69">
        <v>800000</v>
      </c>
      <c r="J62" s="70" t="s">
        <v>98</v>
      </c>
    </row>
    <row r="63" spans="1:10">
      <c r="A63" s="70"/>
      <c r="B63" s="66" t="s">
        <v>44</v>
      </c>
      <c r="C63" s="147">
        <v>8415759</v>
      </c>
      <c r="D63" s="84" t="s">
        <v>74</v>
      </c>
      <c r="E63" s="98" t="s">
        <v>65</v>
      </c>
      <c r="F63" s="67" t="s">
        <v>43</v>
      </c>
      <c r="G63" s="68">
        <v>42369</v>
      </c>
      <c r="H63" s="68">
        <v>42369</v>
      </c>
      <c r="I63" s="69">
        <v>91200000</v>
      </c>
      <c r="J63" s="70" t="s">
        <v>98</v>
      </c>
    </row>
    <row r="64" spans="1:10">
      <c r="A64" s="70"/>
      <c r="B64" s="162" t="s">
        <v>135</v>
      </c>
      <c r="C64" s="147">
        <v>21604235</v>
      </c>
      <c r="D64" s="84" t="s">
        <v>74</v>
      </c>
      <c r="E64" s="98" t="s">
        <v>65</v>
      </c>
      <c r="F64" s="67" t="s">
        <v>43</v>
      </c>
      <c r="G64" s="68">
        <v>42369</v>
      </c>
      <c r="H64" s="68">
        <v>42369</v>
      </c>
      <c r="I64" s="69">
        <v>3200000</v>
      </c>
      <c r="J64" s="70" t="s">
        <v>98</v>
      </c>
    </row>
    <row r="65" spans="1:10">
      <c r="A65" s="70"/>
      <c r="B65" s="66" t="s">
        <v>39</v>
      </c>
      <c r="C65" s="147">
        <v>8414272</v>
      </c>
      <c r="D65" s="84" t="s">
        <v>80</v>
      </c>
      <c r="E65" s="98" t="s">
        <v>35</v>
      </c>
      <c r="F65" s="67" t="s">
        <v>43</v>
      </c>
      <c r="G65" s="68">
        <v>42369</v>
      </c>
      <c r="H65" s="68">
        <v>42369</v>
      </c>
      <c r="I65" s="69">
        <v>105600000</v>
      </c>
      <c r="J65" s="70" t="s">
        <v>98</v>
      </c>
    </row>
    <row r="66" spans="1:10" ht="30.75" customHeight="1">
      <c r="A66" s="70"/>
      <c r="B66" s="75" t="s">
        <v>48</v>
      </c>
      <c r="C66" s="147">
        <v>70548075</v>
      </c>
      <c r="D66" s="85" t="s">
        <v>79</v>
      </c>
      <c r="E66" s="81" t="s">
        <v>75</v>
      </c>
      <c r="F66" s="165" t="s">
        <v>141</v>
      </c>
      <c r="G66" s="71">
        <v>43480</v>
      </c>
      <c r="H66" s="71">
        <v>43495</v>
      </c>
      <c r="I66" s="120">
        <v>227300000</v>
      </c>
      <c r="J66" s="70" t="s">
        <v>98</v>
      </c>
    </row>
    <row r="67" spans="1:10" ht="38.25">
      <c r="A67" s="70"/>
      <c r="B67" s="77" t="s">
        <v>22</v>
      </c>
      <c r="C67" s="147">
        <v>800197268</v>
      </c>
      <c r="D67" s="86" t="s">
        <v>64</v>
      </c>
      <c r="E67" s="100" t="s">
        <v>35</v>
      </c>
      <c r="F67" s="142" t="s">
        <v>83</v>
      </c>
      <c r="G67" s="68">
        <v>43465</v>
      </c>
      <c r="H67" s="68">
        <v>43465</v>
      </c>
      <c r="I67" s="120">
        <v>22854600</v>
      </c>
      <c r="J67" s="70" t="s">
        <v>98</v>
      </c>
    </row>
    <row r="68" spans="1:10" ht="38.25">
      <c r="A68" s="70"/>
      <c r="B68" s="77" t="s">
        <v>22</v>
      </c>
      <c r="C68" s="147">
        <v>800197268</v>
      </c>
      <c r="D68" s="86" t="s">
        <v>64</v>
      </c>
      <c r="E68" s="100" t="s">
        <v>35</v>
      </c>
      <c r="F68" s="142" t="s">
        <v>83</v>
      </c>
      <c r="G68" s="68">
        <v>43708</v>
      </c>
      <c r="H68" s="68">
        <v>43708</v>
      </c>
      <c r="I68" s="120">
        <v>9941200</v>
      </c>
      <c r="J68" s="70" t="s">
        <v>98</v>
      </c>
    </row>
    <row r="69" spans="1:10" ht="38.25">
      <c r="A69" s="70"/>
      <c r="B69" s="77" t="s">
        <v>22</v>
      </c>
      <c r="C69" s="147">
        <v>800197268</v>
      </c>
      <c r="D69" s="86" t="s">
        <v>64</v>
      </c>
      <c r="E69" s="100" t="s">
        <v>35</v>
      </c>
      <c r="F69" s="142" t="s">
        <v>83</v>
      </c>
      <c r="G69" s="68">
        <v>43799</v>
      </c>
      <c r="H69" s="68">
        <v>43799</v>
      </c>
      <c r="I69" s="120">
        <v>2512400</v>
      </c>
      <c r="J69" s="70" t="s">
        <v>98</v>
      </c>
    </row>
    <row r="70" spans="1:10">
      <c r="A70" s="70"/>
      <c r="B70" s="73" t="s">
        <v>82</v>
      </c>
      <c r="C70" s="147">
        <v>890301690</v>
      </c>
      <c r="D70" s="87" t="s">
        <v>63</v>
      </c>
      <c r="E70" s="81" t="s">
        <v>62</v>
      </c>
      <c r="F70" s="70" t="s">
        <v>92</v>
      </c>
      <c r="G70" s="60">
        <v>43738</v>
      </c>
      <c r="H70" s="60">
        <v>43738</v>
      </c>
      <c r="I70" s="74">
        <v>8642627</v>
      </c>
      <c r="J70" s="70" t="s">
        <v>98</v>
      </c>
    </row>
    <row r="71" spans="1:10">
      <c r="A71" s="70"/>
      <c r="B71" s="73" t="s">
        <v>127</v>
      </c>
      <c r="C71" s="147">
        <v>890905211</v>
      </c>
      <c r="D71" s="87" t="s">
        <v>129</v>
      </c>
      <c r="E71" s="81" t="s">
        <v>65</v>
      </c>
      <c r="F71" s="70" t="s">
        <v>128</v>
      </c>
      <c r="G71" s="60">
        <v>42695</v>
      </c>
      <c r="H71" s="60">
        <v>42695</v>
      </c>
      <c r="I71" s="74">
        <v>344730</v>
      </c>
      <c r="J71" s="70"/>
    </row>
    <row r="72" spans="1:10">
      <c r="A72" s="70"/>
      <c r="B72" s="73" t="s">
        <v>127</v>
      </c>
      <c r="C72" s="147">
        <v>890905211</v>
      </c>
      <c r="D72" s="87" t="s">
        <v>129</v>
      </c>
      <c r="E72" s="81" t="s">
        <v>65</v>
      </c>
      <c r="F72" s="70" t="s">
        <v>128</v>
      </c>
      <c r="G72" s="60">
        <v>43285</v>
      </c>
      <c r="H72" s="60">
        <v>43285</v>
      </c>
      <c r="I72" s="74">
        <v>368865</v>
      </c>
      <c r="J72" s="70"/>
    </row>
    <row r="73" spans="1:10" s="97" customFormat="1">
      <c r="A73" s="96"/>
      <c r="B73" s="96" t="s">
        <v>95</v>
      </c>
      <c r="C73" s="150"/>
      <c r="D73" s="101"/>
      <c r="E73" s="102"/>
      <c r="F73" s="96"/>
      <c r="G73" s="96"/>
      <c r="H73" s="96"/>
      <c r="I73" s="103">
        <f>SUM(I41:I72)</f>
        <v>1197919574</v>
      </c>
      <c r="J73" s="96"/>
    </row>
    <row r="74" spans="1:10">
      <c r="A74" s="70"/>
      <c r="B74" s="70"/>
      <c r="C74" s="140"/>
      <c r="D74" s="85"/>
      <c r="E74" s="81"/>
      <c r="F74" s="70"/>
      <c r="G74" s="70"/>
      <c r="H74" s="70"/>
      <c r="I74" s="70"/>
      <c r="J74" s="70"/>
    </row>
    <row r="75" spans="1:10" s="97" customFormat="1">
      <c r="A75" s="96"/>
      <c r="B75" s="96" t="s">
        <v>96</v>
      </c>
      <c r="C75" s="150"/>
      <c r="D75" s="101"/>
      <c r="E75" s="102"/>
      <c r="F75" s="96"/>
      <c r="G75" s="96"/>
      <c r="H75" s="96"/>
      <c r="I75" s="104">
        <f>+I27+I36+I73</f>
        <v>2170526577</v>
      </c>
      <c r="J75" s="96"/>
    </row>
    <row r="76" spans="1:10">
      <c r="A76" s="70"/>
      <c r="B76" s="70"/>
      <c r="C76" s="140"/>
      <c r="D76" s="85"/>
      <c r="E76" s="81"/>
      <c r="F76" s="70"/>
      <c r="G76" s="70"/>
      <c r="H76" s="70"/>
      <c r="I76" s="70"/>
      <c r="J76" s="70"/>
    </row>
    <row r="77" spans="1:10">
      <c r="A77" s="70"/>
      <c r="B77" s="96" t="s">
        <v>121</v>
      </c>
      <c r="C77" s="140"/>
      <c r="D77" s="85"/>
      <c r="E77" s="81"/>
      <c r="F77" s="70"/>
      <c r="G77" s="70"/>
      <c r="H77" s="70"/>
      <c r="I77" s="70"/>
      <c r="J77" s="70"/>
    </row>
    <row r="78" spans="1:10">
      <c r="A78" s="194"/>
      <c r="B78" s="180" t="s">
        <v>8</v>
      </c>
      <c r="C78" s="193" t="s">
        <v>87</v>
      </c>
      <c r="D78" s="189" t="s">
        <v>21</v>
      </c>
      <c r="E78" s="190" t="s">
        <v>9</v>
      </c>
      <c r="F78" s="186" t="s">
        <v>1</v>
      </c>
      <c r="G78" s="79"/>
      <c r="H78" s="79"/>
      <c r="I78" s="186" t="s">
        <v>124</v>
      </c>
      <c r="J78" s="192" t="s">
        <v>122</v>
      </c>
    </row>
    <row r="79" spans="1:10">
      <c r="A79" s="195"/>
      <c r="B79" s="180"/>
      <c r="C79" s="193"/>
      <c r="D79" s="189"/>
      <c r="E79" s="190"/>
      <c r="F79" s="186"/>
      <c r="G79" s="62"/>
      <c r="H79" s="62"/>
      <c r="I79" s="186"/>
      <c r="J79" s="192"/>
    </row>
    <row r="80" spans="1:10" ht="38.25">
      <c r="A80" s="70"/>
      <c r="B80" s="77" t="s">
        <v>22</v>
      </c>
      <c r="C80" s="147">
        <v>800197268</v>
      </c>
      <c r="D80" s="86" t="s">
        <v>64</v>
      </c>
      <c r="E80" s="100" t="s">
        <v>35</v>
      </c>
      <c r="F80" s="143" t="s">
        <v>84</v>
      </c>
      <c r="G80" s="141"/>
      <c r="H80" s="143"/>
      <c r="I80" s="120">
        <v>14241000</v>
      </c>
      <c r="J80" s="133" t="s">
        <v>123</v>
      </c>
    </row>
    <row r="81" spans="1:10" ht="38.25">
      <c r="A81" s="70"/>
      <c r="B81" s="77" t="s">
        <v>22</v>
      </c>
      <c r="C81" s="147">
        <v>800197268</v>
      </c>
      <c r="D81" s="86" t="s">
        <v>64</v>
      </c>
      <c r="E81" s="100" t="s">
        <v>35</v>
      </c>
      <c r="F81" s="143" t="s">
        <v>84</v>
      </c>
      <c r="G81" s="141"/>
      <c r="H81" s="143"/>
      <c r="I81" s="120">
        <v>7540000</v>
      </c>
      <c r="J81" s="133" t="s">
        <v>123</v>
      </c>
    </row>
    <row r="82" spans="1:10" ht="38.25">
      <c r="A82" s="70"/>
      <c r="B82" s="77" t="s">
        <v>22</v>
      </c>
      <c r="C82" s="147">
        <v>800197268</v>
      </c>
      <c r="D82" s="86" t="s">
        <v>64</v>
      </c>
      <c r="E82" s="100" t="s">
        <v>35</v>
      </c>
      <c r="F82" s="143" t="s">
        <v>84</v>
      </c>
      <c r="G82" s="141"/>
      <c r="H82" s="143"/>
      <c r="I82" s="120">
        <v>3618000</v>
      </c>
      <c r="J82" s="133" t="s">
        <v>123</v>
      </c>
    </row>
    <row r="83" spans="1:10" ht="38.25">
      <c r="A83" s="70"/>
      <c r="B83" s="77" t="s">
        <v>56</v>
      </c>
      <c r="C83" s="147">
        <v>800100751</v>
      </c>
      <c r="D83" s="152" t="s">
        <v>70</v>
      </c>
      <c r="E83" s="153" t="s">
        <v>67</v>
      </c>
      <c r="F83" s="143" t="s">
        <v>84</v>
      </c>
      <c r="G83" s="141"/>
      <c r="H83" s="143"/>
      <c r="I83" s="120">
        <v>42227242</v>
      </c>
      <c r="J83" s="133" t="s">
        <v>123</v>
      </c>
    </row>
    <row r="84" spans="1:10" ht="38.25">
      <c r="A84" s="70"/>
      <c r="B84" s="77" t="s">
        <v>57</v>
      </c>
      <c r="C84" s="147">
        <v>800104062</v>
      </c>
      <c r="D84" s="152" t="s">
        <v>71</v>
      </c>
      <c r="E84" s="153" t="s">
        <v>35</v>
      </c>
      <c r="F84" s="143" t="s">
        <v>84</v>
      </c>
      <c r="G84" s="141"/>
      <c r="H84" s="143"/>
      <c r="I84" s="120">
        <v>11315877</v>
      </c>
      <c r="J84" s="133" t="s">
        <v>123</v>
      </c>
    </row>
    <row r="85" spans="1:10" ht="38.25">
      <c r="A85" s="70"/>
      <c r="B85" s="66" t="s">
        <v>55</v>
      </c>
      <c r="C85" s="147">
        <v>891480030</v>
      </c>
      <c r="D85" s="84" t="s">
        <v>69</v>
      </c>
      <c r="E85" s="98" t="s">
        <v>66</v>
      </c>
      <c r="F85" s="143" t="s">
        <v>84</v>
      </c>
      <c r="G85" s="141"/>
      <c r="H85" s="143"/>
      <c r="I85" s="120">
        <v>29082183</v>
      </c>
      <c r="J85" s="133" t="s">
        <v>123</v>
      </c>
    </row>
    <row r="86" spans="1:10">
      <c r="A86" s="70"/>
      <c r="B86" s="96" t="s">
        <v>125</v>
      </c>
      <c r="C86" s="150"/>
      <c r="D86" s="101"/>
      <c r="E86" s="102"/>
      <c r="F86" s="96"/>
      <c r="G86" s="96"/>
      <c r="H86" s="96"/>
      <c r="I86" s="134">
        <f>SUM(I80:I85)</f>
        <v>108024302</v>
      </c>
      <c r="J86" s="70"/>
    </row>
  </sheetData>
  <mergeCells count="35">
    <mergeCell ref="A4:A5"/>
    <mergeCell ref="A31:A32"/>
    <mergeCell ref="A78:A79"/>
    <mergeCell ref="A1:J1"/>
    <mergeCell ref="A2:J2"/>
    <mergeCell ref="A3:J3"/>
    <mergeCell ref="A39:A40"/>
    <mergeCell ref="J31:J32"/>
    <mergeCell ref="B39:B40"/>
    <mergeCell ref="C39:C40"/>
    <mergeCell ref="D39:D40"/>
    <mergeCell ref="E39:E40"/>
    <mergeCell ref="F39:F40"/>
    <mergeCell ref="I39:I40"/>
    <mergeCell ref="J39:J40"/>
    <mergeCell ref="B31:B32"/>
    <mergeCell ref="C31:C32"/>
    <mergeCell ref="D31:D32"/>
    <mergeCell ref="E31:E32"/>
    <mergeCell ref="F31:F32"/>
    <mergeCell ref="I31:I32"/>
    <mergeCell ref="I4:I5"/>
    <mergeCell ref="J4:J5"/>
    <mergeCell ref="C4:C5"/>
    <mergeCell ref="B4:B5"/>
    <mergeCell ref="D4:D5"/>
    <mergeCell ref="E4:E5"/>
    <mergeCell ref="F4:F5"/>
    <mergeCell ref="I78:I79"/>
    <mergeCell ref="J78:J79"/>
    <mergeCell ref="B78:B79"/>
    <mergeCell ref="C78:C79"/>
    <mergeCell ref="D78:D79"/>
    <mergeCell ref="E78:E79"/>
    <mergeCell ref="F78:F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R31" sqref="R31"/>
    </sheetView>
  </sheetViews>
  <sheetFormatPr baseColWidth="10" defaultRowHeight="12.75"/>
  <cols>
    <col min="1" max="1" width="3.5703125" style="59" customWidth="1"/>
    <col min="2" max="2" width="11.42578125" style="59"/>
    <col min="3" max="3" width="40.28515625" style="59" bestFit="1" customWidth="1"/>
    <col min="4" max="4" width="11.7109375" style="88" customWidth="1"/>
    <col min="5" max="5" width="17.85546875" style="88" customWidth="1"/>
    <col min="6" max="7" width="11.42578125" style="82"/>
    <col min="8" max="8" width="17.7109375" style="88" customWidth="1"/>
    <col min="9" max="9" width="9.140625" style="59" bestFit="1" customWidth="1"/>
    <col min="10" max="10" width="11.42578125" style="59"/>
    <col min="11" max="11" width="17" style="59" customWidth="1"/>
    <col min="12" max="12" width="5.28515625" style="59" bestFit="1" customWidth="1"/>
    <col min="13" max="13" width="15" style="59" customWidth="1"/>
    <col min="14" max="14" width="13.28515625" style="59" customWidth="1"/>
    <col min="15" max="15" width="8.28515625" style="59" customWidth="1"/>
    <col min="16" max="16" width="11.42578125" style="59"/>
    <col min="17" max="17" width="15.140625" style="59" bestFit="1" customWidth="1"/>
    <col min="18" max="16384" width="11.42578125" style="59"/>
  </cols>
  <sheetData>
    <row r="1" spans="1:17">
      <c r="B1" s="181" t="s">
        <v>130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2"/>
    </row>
    <row r="2" spans="1:17">
      <c r="B2" s="183" t="s">
        <v>100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4"/>
    </row>
    <row r="3" spans="1:17" ht="12.75" customHeight="1">
      <c r="A3" s="185"/>
      <c r="B3" s="180" t="s">
        <v>142</v>
      </c>
      <c r="C3" s="180" t="s">
        <v>8</v>
      </c>
      <c r="D3" s="188" t="s">
        <v>87</v>
      </c>
      <c r="E3" s="189" t="s">
        <v>21</v>
      </c>
      <c r="F3" s="190" t="s">
        <v>9</v>
      </c>
      <c r="G3" s="187" t="s">
        <v>111</v>
      </c>
      <c r="H3" s="186" t="s">
        <v>1</v>
      </c>
      <c r="I3" s="164"/>
      <c r="J3" s="164"/>
      <c r="K3" s="186" t="s">
        <v>101</v>
      </c>
      <c r="L3" s="186" t="s">
        <v>115</v>
      </c>
      <c r="M3" s="186" t="s">
        <v>116</v>
      </c>
      <c r="N3" s="186" t="s">
        <v>117</v>
      </c>
      <c r="O3" s="186" t="s">
        <v>118</v>
      </c>
    </row>
    <row r="4" spans="1:17" ht="51">
      <c r="A4" s="185"/>
      <c r="B4" s="180"/>
      <c r="C4" s="180"/>
      <c r="D4" s="188"/>
      <c r="E4" s="189"/>
      <c r="F4" s="190"/>
      <c r="G4" s="187"/>
      <c r="H4" s="186"/>
      <c r="I4" s="62" t="s">
        <v>86</v>
      </c>
      <c r="J4" s="62" t="s">
        <v>85</v>
      </c>
      <c r="K4" s="186"/>
      <c r="L4" s="186" t="s">
        <v>115</v>
      </c>
      <c r="M4" s="186" t="s">
        <v>116</v>
      </c>
      <c r="N4" s="186" t="s">
        <v>117</v>
      </c>
      <c r="O4" s="186" t="s">
        <v>118</v>
      </c>
    </row>
    <row r="5" spans="1:17">
      <c r="A5" s="185"/>
      <c r="B5" s="157"/>
      <c r="C5" s="89" t="s">
        <v>103</v>
      </c>
      <c r="D5" s="63"/>
      <c r="E5" s="63"/>
      <c r="F5" s="80"/>
      <c r="G5" s="80"/>
      <c r="H5" s="137"/>
      <c r="I5" s="60"/>
      <c r="J5" s="60"/>
      <c r="K5" s="61"/>
      <c r="L5" s="70"/>
      <c r="M5" s="70"/>
      <c r="N5" s="70"/>
      <c r="O5" s="70"/>
    </row>
    <row r="6" spans="1:17">
      <c r="A6" s="185"/>
      <c r="B6" s="157" t="s">
        <v>143</v>
      </c>
      <c r="C6" s="66" t="s">
        <v>59</v>
      </c>
      <c r="D6" s="163" t="s">
        <v>132</v>
      </c>
      <c r="E6" s="63" t="s">
        <v>81</v>
      </c>
      <c r="F6" s="80" t="s">
        <v>66</v>
      </c>
      <c r="G6" s="80" t="s">
        <v>113</v>
      </c>
      <c r="H6" s="137" t="s">
        <v>23</v>
      </c>
      <c r="I6" s="60">
        <v>43738</v>
      </c>
      <c r="J6" s="60">
        <v>43830</v>
      </c>
      <c r="K6" s="69">
        <v>413892</v>
      </c>
      <c r="L6" s="70"/>
      <c r="M6" s="122">
        <f>+K6*L6/100+K6</f>
        <v>413892</v>
      </c>
      <c r="N6" s="123">
        <f>+M6</f>
        <v>413892</v>
      </c>
      <c r="O6" s="129">
        <f>+N6/$N$78</f>
        <v>3.4154198780435565E-5</v>
      </c>
    </row>
    <row r="7" spans="1:17">
      <c r="A7" s="185"/>
      <c r="B7" s="157" t="s">
        <v>143</v>
      </c>
      <c r="C7" s="66" t="s">
        <v>59</v>
      </c>
      <c r="D7" s="163" t="s">
        <v>132</v>
      </c>
      <c r="E7" s="63" t="s">
        <v>81</v>
      </c>
      <c r="F7" s="80" t="s">
        <v>66</v>
      </c>
      <c r="G7" s="80" t="s">
        <v>113</v>
      </c>
      <c r="H7" s="137" t="s">
        <v>24</v>
      </c>
      <c r="I7" s="60">
        <v>43738</v>
      </c>
      <c r="J7" s="60">
        <v>43830</v>
      </c>
      <c r="K7" s="69">
        <v>49686</v>
      </c>
      <c r="L7" s="70"/>
      <c r="M7" s="122">
        <f t="shared" ref="M7:M16" si="0">+K7*L7/100+K7</f>
        <v>49686</v>
      </c>
      <c r="N7" s="123">
        <f t="shared" ref="N7:N16" si="1">+M7</f>
        <v>49686</v>
      </c>
      <c r="O7" s="129">
        <f t="shared" ref="O7:O16" si="2">+N7/$N$78</f>
        <v>4.1000684251078096E-6</v>
      </c>
    </row>
    <row r="8" spans="1:17">
      <c r="A8" s="185"/>
      <c r="B8" s="157" t="s">
        <v>143</v>
      </c>
      <c r="C8" s="66" t="s">
        <v>59</v>
      </c>
      <c r="D8" s="163" t="s">
        <v>132</v>
      </c>
      <c r="E8" s="63" t="s">
        <v>81</v>
      </c>
      <c r="F8" s="80" t="s">
        <v>66</v>
      </c>
      <c r="G8" s="80" t="s">
        <v>113</v>
      </c>
      <c r="H8" s="137" t="s">
        <v>26</v>
      </c>
      <c r="I8" s="60">
        <v>43738</v>
      </c>
      <c r="J8" s="60">
        <v>43830</v>
      </c>
      <c r="K8" s="69">
        <v>207192</v>
      </c>
      <c r="L8" s="70"/>
      <c r="M8" s="122">
        <f t="shared" si="0"/>
        <v>207192</v>
      </c>
      <c r="N8" s="123">
        <f t="shared" si="1"/>
        <v>207192</v>
      </c>
      <c r="O8" s="129">
        <f t="shared" si="2"/>
        <v>1.7097399209735889E-5</v>
      </c>
    </row>
    <row r="9" spans="1:17">
      <c r="A9" s="185"/>
      <c r="B9" s="157" t="s">
        <v>143</v>
      </c>
      <c r="C9" s="66" t="s">
        <v>60</v>
      </c>
      <c r="D9" s="163" t="s">
        <v>133</v>
      </c>
      <c r="E9" s="63" t="s">
        <v>81</v>
      </c>
      <c r="F9" s="80" t="s">
        <v>66</v>
      </c>
      <c r="G9" s="80" t="s">
        <v>113</v>
      </c>
      <c r="H9" s="137" t="s">
        <v>23</v>
      </c>
      <c r="I9" s="60">
        <v>43738</v>
      </c>
      <c r="J9" s="60">
        <v>43830</v>
      </c>
      <c r="K9" s="69">
        <v>758802</v>
      </c>
      <c r="L9" s="70"/>
      <c r="M9" s="122">
        <f t="shared" si="0"/>
        <v>758802</v>
      </c>
      <c r="N9" s="123">
        <f t="shared" si="1"/>
        <v>758802</v>
      </c>
      <c r="O9" s="129">
        <f t="shared" si="2"/>
        <v>6.2616031097465204E-5</v>
      </c>
    </row>
    <row r="10" spans="1:17">
      <c r="A10" s="185"/>
      <c r="B10" s="157" t="s">
        <v>143</v>
      </c>
      <c r="C10" s="66" t="s">
        <v>60</v>
      </c>
      <c r="D10" s="163" t="s">
        <v>133</v>
      </c>
      <c r="E10" s="63" t="s">
        <v>81</v>
      </c>
      <c r="F10" s="80" t="s">
        <v>66</v>
      </c>
      <c r="G10" s="80" t="s">
        <v>113</v>
      </c>
      <c r="H10" s="137" t="s">
        <v>24</v>
      </c>
      <c r="I10" s="60">
        <v>43738</v>
      </c>
      <c r="J10" s="60">
        <v>43830</v>
      </c>
      <c r="K10" s="69">
        <v>91091</v>
      </c>
      <c r="L10" s="70"/>
      <c r="M10" s="122">
        <f t="shared" si="0"/>
        <v>91091</v>
      </c>
      <c r="N10" s="123">
        <f t="shared" si="1"/>
        <v>91091</v>
      </c>
      <c r="O10" s="129">
        <f t="shared" si="2"/>
        <v>7.516792112697651E-6</v>
      </c>
    </row>
    <row r="11" spans="1:17">
      <c r="A11" s="185"/>
      <c r="B11" s="157" t="s">
        <v>143</v>
      </c>
      <c r="C11" s="66" t="s">
        <v>60</v>
      </c>
      <c r="D11" s="163" t="s">
        <v>133</v>
      </c>
      <c r="E11" s="63" t="s">
        <v>81</v>
      </c>
      <c r="F11" s="80" t="s">
        <v>66</v>
      </c>
      <c r="G11" s="80" t="s">
        <v>113</v>
      </c>
      <c r="H11" s="137" t="s">
        <v>26</v>
      </c>
      <c r="I11" s="60">
        <v>43738</v>
      </c>
      <c r="J11" s="60">
        <v>43830</v>
      </c>
      <c r="K11" s="69">
        <v>379852</v>
      </c>
      <c r="L11" s="70"/>
      <c r="M11" s="122">
        <f t="shared" si="0"/>
        <v>379852</v>
      </c>
      <c r="N11" s="123">
        <f t="shared" si="1"/>
        <v>379852</v>
      </c>
      <c r="O11" s="129">
        <f t="shared" si="2"/>
        <v>3.1345231884515792E-5</v>
      </c>
    </row>
    <row r="12" spans="1:17">
      <c r="A12" s="185"/>
      <c r="B12" s="157" t="s">
        <v>143</v>
      </c>
      <c r="C12" s="66" t="s">
        <v>60</v>
      </c>
      <c r="D12" s="163" t="s">
        <v>133</v>
      </c>
      <c r="E12" s="63" t="s">
        <v>81</v>
      </c>
      <c r="F12" s="80" t="s">
        <v>66</v>
      </c>
      <c r="G12" s="80" t="s">
        <v>113</v>
      </c>
      <c r="H12" s="137" t="s">
        <v>25</v>
      </c>
      <c r="I12" s="60">
        <v>43738</v>
      </c>
      <c r="J12" s="60">
        <v>43830</v>
      </c>
      <c r="K12" s="69">
        <v>344910</v>
      </c>
      <c r="L12" s="70"/>
      <c r="M12" s="122">
        <f t="shared" si="0"/>
        <v>344910</v>
      </c>
      <c r="N12" s="123">
        <f t="shared" si="1"/>
        <v>344910</v>
      </c>
      <c r="O12" s="129">
        <f t="shared" si="2"/>
        <v>2.846183231702964E-5</v>
      </c>
      <c r="Q12" s="155"/>
    </row>
    <row r="13" spans="1:17">
      <c r="A13" s="185"/>
      <c r="B13" s="157" t="s">
        <v>143</v>
      </c>
      <c r="C13" s="66" t="s">
        <v>61</v>
      </c>
      <c r="D13" s="163" t="s">
        <v>134</v>
      </c>
      <c r="E13" s="63" t="s">
        <v>68</v>
      </c>
      <c r="F13" s="80" t="s">
        <v>35</v>
      </c>
      <c r="G13" s="80" t="s">
        <v>112</v>
      </c>
      <c r="H13" s="137" t="s">
        <v>23</v>
      </c>
      <c r="I13" s="60">
        <v>43738</v>
      </c>
      <c r="J13" s="60">
        <v>43830</v>
      </c>
      <c r="K13" s="69">
        <v>719712</v>
      </c>
      <c r="L13" s="70"/>
      <c r="M13" s="122">
        <f t="shared" si="0"/>
        <v>719712</v>
      </c>
      <c r="N13" s="123">
        <f t="shared" si="1"/>
        <v>719712</v>
      </c>
      <c r="O13" s="129">
        <f t="shared" si="2"/>
        <v>5.9390340264283538E-5</v>
      </c>
    </row>
    <row r="14" spans="1:17">
      <c r="A14" s="185"/>
      <c r="B14" s="157" t="s">
        <v>143</v>
      </c>
      <c r="C14" s="66" t="s">
        <v>61</v>
      </c>
      <c r="D14" s="163" t="s">
        <v>134</v>
      </c>
      <c r="E14" s="63" t="s">
        <v>68</v>
      </c>
      <c r="F14" s="80" t="s">
        <v>35</v>
      </c>
      <c r="G14" s="80" t="s">
        <v>112</v>
      </c>
      <c r="H14" s="137" t="s">
        <v>24</v>
      </c>
      <c r="I14" s="60">
        <v>43738</v>
      </c>
      <c r="J14" s="60">
        <v>43830</v>
      </c>
      <c r="K14" s="69">
        <v>86399</v>
      </c>
      <c r="L14" s="70"/>
      <c r="M14" s="122">
        <f t="shared" si="0"/>
        <v>86399</v>
      </c>
      <c r="N14" s="123">
        <f t="shared" si="1"/>
        <v>86399</v>
      </c>
      <c r="O14" s="129">
        <f t="shared" si="2"/>
        <v>7.1296101892060068E-6</v>
      </c>
    </row>
    <row r="15" spans="1:17">
      <c r="A15" s="185"/>
      <c r="B15" s="157" t="s">
        <v>143</v>
      </c>
      <c r="C15" s="66" t="s">
        <v>61</v>
      </c>
      <c r="D15" s="163" t="s">
        <v>134</v>
      </c>
      <c r="E15" s="63" t="s">
        <v>68</v>
      </c>
      <c r="F15" s="80" t="s">
        <v>35</v>
      </c>
      <c r="G15" s="80" t="s">
        <v>112</v>
      </c>
      <c r="H15" s="137" t="s">
        <v>26</v>
      </c>
      <c r="I15" s="60">
        <v>43738</v>
      </c>
      <c r="J15" s="60">
        <v>43830</v>
      </c>
      <c r="K15" s="69">
        <v>360284</v>
      </c>
      <c r="L15" s="70"/>
      <c r="M15" s="122">
        <f t="shared" si="0"/>
        <v>360284</v>
      </c>
      <c r="N15" s="123">
        <f t="shared" si="1"/>
        <v>360284</v>
      </c>
      <c r="O15" s="129">
        <f t="shared" si="2"/>
        <v>2.9730488517319609E-5</v>
      </c>
    </row>
    <row r="16" spans="1:17" s="110" customFormat="1">
      <c r="A16" s="185"/>
      <c r="B16" s="158" t="s">
        <v>143</v>
      </c>
      <c r="C16" s="66" t="s">
        <v>61</v>
      </c>
      <c r="D16" s="163" t="s">
        <v>134</v>
      </c>
      <c r="E16" s="106" t="s">
        <v>68</v>
      </c>
      <c r="F16" s="107" t="s">
        <v>35</v>
      </c>
      <c r="G16" s="80" t="s">
        <v>112</v>
      </c>
      <c r="H16" s="138" t="s">
        <v>25</v>
      </c>
      <c r="I16" s="60">
        <v>43738</v>
      </c>
      <c r="J16" s="60">
        <v>43830</v>
      </c>
      <c r="K16" s="69">
        <v>344910</v>
      </c>
      <c r="L16" s="109"/>
      <c r="M16" s="122">
        <f t="shared" si="0"/>
        <v>344910</v>
      </c>
      <c r="N16" s="123">
        <f t="shared" si="1"/>
        <v>344910</v>
      </c>
      <c r="O16" s="129">
        <f t="shared" si="2"/>
        <v>2.846183231702964E-5</v>
      </c>
    </row>
    <row r="17" spans="1:19" s="118" customFormat="1">
      <c r="A17" s="185"/>
      <c r="B17" s="117"/>
      <c r="C17" s="113" t="s">
        <v>104</v>
      </c>
      <c r="D17" s="135"/>
      <c r="E17" s="114"/>
      <c r="F17" s="115"/>
      <c r="G17" s="115"/>
      <c r="H17" s="139"/>
      <c r="I17" s="116"/>
      <c r="J17" s="116"/>
      <c r="K17" s="119">
        <f>SUM(K6:K16)</f>
        <v>3756730</v>
      </c>
      <c r="L17" s="117"/>
      <c r="M17" s="124">
        <f>SUM(M6:M16)</f>
        <v>3756730</v>
      </c>
      <c r="N17" s="125">
        <f>SUM(N6:N16)</f>
        <v>3756730</v>
      </c>
      <c r="O17" s="131">
        <f>SUM(O6:O16)</f>
        <v>3.1000382511482628E-4</v>
      </c>
    </row>
    <row r="18" spans="1:19" s="110" customFormat="1">
      <c r="A18" s="185"/>
      <c r="B18" s="109"/>
      <c r="C18" s="105"/>
      <c r="D18" s="136"/>
      <c r="E18" s="106"/>
      <c r="F18" s="107"/>
      <c r="G18" s="107"/>
      <c r="H18" s="138"/>
      <c r="I18" s="108"/>
      <c r="J18" s="108"/>
      <c r="K18" s="108"/>
      <c r="L18" s="109"/>
      <c r="M18" s="109"/>
      <c r="N18" s="109"/>
      <c r="O18" s="109"/>
    </row>
    <row r="19" spans="1:19">
      <c r="A19" s="185"/>
      <c r="B19" s="70"/>
      <c r="C19" s="89" t="s">
        <v>126</v>
      </c>
      <c r="D19" s="86"/>
      <c r="E19" s="63"/>
      <c r="F19" s="80"/>
      <c r="G19" s="80"/>
      <c r="H19" s="137"/>
      <c r="I19" s="60"/>
      <c r="J19" s="60"/>
      <c r="K19" s="65"/>
      <c r="L19" s="70"/>
      <c r="M19" s="70"/>
      <c r="N19" s="70"/>
      <c r="O19" s="70"/>
    </row>
    <row r="20" spans="1:19" ht="25.5">
      <c r="A20" s="185"/>
      <c r="B20" s="70"/>
      <c r="C20" s="66" t="s">
        <v>36</v>
      </c>
      <c r="D20" s="83">
        <v>800197268</v>
      </c>
      <c r="E20" s="84" t="s">
        <v>64</v>
      </c>
      <c r="F20" s="98" t="s">
        <v>35</v>
      </c>
      <c r="G20" s="80" t="s">
        <v>113</v>
      </c>
      <c r="H20" s="84" t="s">
        <v>49</v>
      </c>
      <c r="I20" s="68">
        <v>42369</v>
      </c>
      <c r="J20" s="68">
        <v>42480</v>
      </c>
      <c r="K20" s="69">
        <v>5376000</v>
      </c>
      <c r="L20" s="70">
        <v>12.14</v>
      </c>
      <c r="M20" s="122">
        <f>+K20*L20/100+K20</f>
        <v>6028646.4000000004</v>
      </c>
      <c r="N20" s="123">
        <f>+M20</f>
        <v>6028646.4000000004</v>
      </c>
      <c r="O20" s="129">
        <f t="shared" ref="O20:O30" si="3">+N20/$N$78</f>
        <v>4.9748143844905747E-4</v>
      </c>
    </row>
    <row r="21" spans="1:19" ht="25.5">
      <c r="A21" s="185"/>
      <c r="B21" s="70"/>
      <c r="C21" s="66" t="s">
        <v>36</v>
      </c>
      <c r="D21" s="83">
        <v>800197268</v>
      </c>
      <c r="E21" s="84" t="s">
        <v>64</v>
      </c>
      <c r="F21" s="98" t="s">
        <v>35</v>
      </c>
      <c r="G21" s="80" t="s">
        <v>113</v>
      </c>
      <c r="H21" s="84" t="s">
        <v>51</v>
      </c>
      <c r="I21" s="68">
        <v>42369</v>
      </c>
      <c r="J21" s="68">
        <v>42478</v>
      </c>
      <c r="K21" s="69">
        <v>1935000</v>
      </c>
      <c r="L21" s="70">
        <v>12.14</v>
      </c>
      <c r="M21" s="122">
        <f t="shared" ref="M21:M30" si="4">+K21*L21/100+K21</f>
        <v>2169909</v>
      </c>
      <c r="N21" s="123">
        <f t="shared" ref="N21:N30" si="5">+M21</f>
        <v>2169909</v>
      </c>
      <c r="O21" s="129">
        <f t="shared" si="3"/>
        <v>1.7906000435247881E-4</v>
      </c>
    </row>
    <row r="22" spans="1:19" ht="25.5">
      <c r="A22" s="185"/>
      <c r="B22" s="70"/>
      <c r="C22" s="66" t="s">
        <v>36</v>
      </c>
      <c r="D22" s="83">
        <v>800197268</v>
      </c>
      <c r="E22" s="84" t="s">
        <v>64</v>
      </c>
      <c r="F22" s="98" t="s">
        <v>35</v>
      </c>
      <c r="G22" s="80" t="s">
        <v>113</v>
      </c>
      <c r="H22" s="84" t="s">
        <v>50</v>
      </c>
      <c r="I22" s="68">
        <v>42735</v>
      </c>
      <c r="J22" s="68">
        <v>42846</v>
      </c>
      <c r="K22" s="69">
        <v>7244000</v>
      </c>
      <c r="L22" s="70">
        <v>7.49</v>
      </c>
      <c r="M22" s="122">
        <f t="shared" si="4"/>
        <v>7786575.5999999996</v>
      </c>
      <c r="N22" s="123">
        <f t="shared" si="5"/>
        <v>7786575.5999999996</v>
      </c>
      <c r="O22" s="129">
        <f t="shared" si="3"/>
        <v>6.4254503798403769E-4</v>
      </c>
    </row>
    <row r="23" spans="1:19" ht="25.5">
      <c r="A23" s="185"/>
      <c r="B23" s="70"/>
      <c r="C23" s="66" t="s">
        <v>36</v>
      </c>
      <c r="D23" s="83">
        <v>800197268</v>
      </c>
      <c r="E23" s="84" t="s">
        <v>64</v>
      </c>
      <c r="F23" s="98" t="s">
        <v>35</v>
      </c>
      <c r="G23" s="80" t="s">
        <v>113</v>
      </c>
      <c r="H23" s="84" t="s">
        <v>52</v>
      </c>
      <c r="I23" s="68">
        <v>42735</v>
      </c>
      <c r="J23" s="68">
        <v>42844</v>
      </c>
      <c r="K23" s="69">
        <v>2608000</v>
      </c>
      <c r="L23" s="70">
        <v>7.49</v>
      </c>
      <c r="M23" s="122">
        <f t="shared" si="4"/>
        <v>2803339.2</v>
      </c>
      <c r="N23" s="123">
        <f t="shared" si="5"/>
        <v>2803339.2</v>
      </c>
      <c r="O23" s="129">
        <f t="shared" si="3"/>
        <v>2.3133040572368449E-4</v>
      </c>
    </row>
    <row r="24" spans="1:19" ht="25.5">
      <c r="A24" s="185"/>
      <c r="B24" s="70"/>
      <c r="C24" s="66" t="s">
        <v>36</v>
      </c>
      <c r="D24" s="83">
        <v>800197268</v>
      </c>
      <c r="E24" s="84" t="s">
        <v>64</v>
      </c>
      <c r="F24" s="98" t="s">
        <v>35</v>
      </c>
      <c r="G24" s="80" t="s">
        <v>113</v>
      </c>
      <c r="H24" s="84" t="s">
        <v>53</v>
      </c>
      <c r="I24" s="68">
        <v>43100</v>
      </c>
      <c r="J24" s="68">
        <v>43208</v>
      </c>
      <c r="K24" s="69">
        <v>12648000</v>
      </c>
      <c r="L24" s="70">
        <v>4.3499999999999996</v>
      </c>
      <c r="M24" s="122">
        <f t="shared" si="4"/>
        <v>13198188</v>
      </c>
      <c r="N24" s="123">
        <f t="shared" si="5"/>
        <v>13198188</v>
      </c>
      <c r="O24" s="129">
        <f t="shared" si="3"/>
        <v>1.0891090827886485E-3</v>
      </c>
    </row>
    <row r="25" spans="1:19" ht="25.5">
      <c r="A25" s="185"/>
      <c r="B25" s="70"/>
      <c r="C25" s="66" t="s">
        <v>36</v>
      </c>
      <c r="D25" s="83">
        <v>800197268</v>
      </c>
      <c r="E25" s="84" t="s">
        <v>64</v>
      </c>
      <c r="F25" s="98" t="s">
        <v>35</v>
      </c>
      <c r="G25" s="80" t="s">
        <v>113</v>
      </c>
      <c r="H25" s="84" t="s">
        <v>54</v>
      </c>
      <c r="I25" s="68">
        <v>43465</v>
      </c>
      <c r="J25" s="68">
        <v>43577</v>
      </c>
      <c r="K25" s="69">
        <v>25117000</v>
      </c>
      <c r="L25" s="70">
        <v>1.1200000000000001</v>
      </c>
      <c r="M25" s="122">
        <f t="shared" si="4"/>
        <v>25398310.399999999</v>
      </c>
      <c r="N25" s="123">
        <f t="shared" si="5"/>
        <v>25398310.399999999</v>
      </c>
      <c r="O25" s="129">
        <f t="shared" si="3"/>
        <v>2.0958581999381575E-3</v>
      </c>
    </row>
    <row r="26" spans="1:19">
      <c r="A26" s="185"/>
      <c r="B26" s="70"/>
      <c r="C26" s="66" t="s">
        <v>55</v>
      </c>
      <c r="D26" s="83">
        <v>891480030</v>
      </c>
      <c r="E26" s="84" t="s">
        <v>69</v>
      </c>
      <c r="F26" s="98" t="s">
        <v>66</v>
      </c>
      <c r="G26" s="80" t="s">
        <v>113</v>
      </c>
      <c r="H26" s="84" t="s">
        <v>58</v>
      </c>
      <c r="I26" s="68">
        <v>43637</v>
      </c>
      <c r="J26" s="68">
        <v>43738</v>
      </c>
      <c r="K26" s="69">
        <v>21934248</v>
      </c>
      <c r="L26" s="70">
        <v>4.17</v>
      </c>
      <c r="M26" s="122">
        <f t="shared" si="4"/>
        <v>22848906.141600002</v>
      </c>
      <c r="N26" s="123">
        <f t="shared" si="5"/>
        <v>22848906.141600002</v>
      </c>
      <c r="O26" s="129">
        <f t="shared" si="3"/>
        <v>1.8854824018722796E-3</v>
      </c>
    </row>
    <row r="27" spans="1:19">
      <c r="A27" s="185"/>
      <c r="B27" s="70"/>
      <c r="C27" s="66" t="s">
        <v>56</v>
      </c>
      <c r="D27" s="83">
        <v>800100751</v>
      </c>
      <c r="E27" s="84" t="s">
        <v>70</v>
      </c>
      <c r="F27" s="98" t="s">
        <v>67</v>
      </c>
      <c r="G27" s="80" t="s">
        <v>113</v>
      </c>
      <c r="H27" s="84" t="s">
        <v>58</v>
      </c>
      <c r="I27" s="68">
        <v>43646</v>
      </c>
      <c r="J27" s="68">
        <v>43738</v>
      </c>
      <c r="K27" s="69">
        <v>78774977</v>
      </c>
      <c r="L27" s="70">
        <v>4.17</v>
      </c>
      <c r="M27" s="122">
        <f t="shared" si="4"/>
        <v>82059893.540900007</v>
      </c>
      <c r="N27" s="123">
        <f t="shared" si="5"/>
        <v>82059893.540900007</v>
      </c>
      <c r="O27" s="129">
        <f t="shared" si="3"/>
        <v>6.7715488965654795E-3</v>
      </c>
    </row>
    <row r="28" spans="1:19">
      <c r="A28" s="185"/>
      <c r="B28" s="70"/>
      <c r="C28" s="66" t="s">
        <v>57</v>
      </c>
      <c r="D28" s="83">
        <v>800104062</v>
      </c>
      <c r="E28" s="84" t="s">
        <v>71</v>
      </c>
      <c r="F28" s="98" t="s">
        <v>35</v>
      </c>
      <c r="G28" s="80" t="s">
        <v>113</v>
      </c>
      <c r="H28" s="84" t="s">
        <v>58</v>
      </c>
      <c r="I28" s="68">
        <v>43646</v>
      </c>
      <c r="J28" s="68">
        <v>43738</v>
      </c>
      <c r="K28" s="69">
        <v>13213048</v>
      </c>
      <c r="L28" s="70">
        <v>4.17</v>
      </c>
      <c r="M28" s="122">
        <f t="shared" si="4"/>
        <v>13764032.101600001</v>
      </c>
      <c r="N28" s="123">
        <f t="shared" si="5"/>
        <v>13764032.101600001</v>
      </c>
      <c r="O28" s="129">
        <f t="shared" si="3"/>
        <v>1.1358023069263062E-3</v>
      </c>
    </row>
    <row r="29" spans="1:19">
      <c r="A29" s="185"/>
      <c r="B29" s="70"/>
      <c r="C29" s="73" t="s">
        <v>127</v>
      </c>
      <c r="D29" s="147">
        <v>890905211</v>
      </c>
      <c r="E29" s="87" t="s">
        <v>129</v>
      </c>
      <c r="F29" s="81" t="s">
        <v>65</v>
      </c>
      <c r="G29" s="80" t="s">
        <v>113</v>
      </c>
      <c r="H29" s="70" t="s">
        <v>128</v>
      </c>
      <c r="I29" s="60">
        <v>42695</v>
      </c>
      <c r="J29" s="60">
        <v>42695</v>
      </c>
      <c r="K29" s="74">
        <v>344730</v>
      </c>
      <c r="L29" s="70">
        <v>11.17</v>
      </c>
      <c r="M29" s="122">
        <f t="shared" si="4"/>
        <v>383236.34100000001</v>
      </c>
      <c r="N29" s="123">
        <f t="shared" si="5"/>
        <v>383236.34100000001</v>
      </c>
      <c r="O29" s="129">
        <f t="shared" si="3"/>
        <v>3.162450632145775E-5</v>
      </c>
    </row>
    <row r="30" spans="1:19">
      <c r="A30" s="185"/>
      <c r="B30" s="70"/>
      <c r="C30" s="73" t="s">
        <v>127</v>
      </c>
      <c r="D30" s="147">
        <v>890905211</v>
      </c>
      <c r="E30" s="87" t="s">
        <v>129</v>
      </c>
      <c r="F30" s="81" t="s">
        <v>65</v>
      </c>
      <c r="G30" s="80" t="s">
        <v>113</v>
      </c>
      <c r="H30" s="70" t="s">
        <v>128</v>
      </c>
      <c r="I30" s="60">
        <v>43285</v>
      </c>
      <c r="J30" s="60">
        <v>43285</v>
      </c>
      <c r="K30" s="74">
        <v>368865</v>
      </c>
      <c r="L30" s="70">
        <v>7.35</v>
      </c>
      <c r="M30" s="122">
        <f t="shared" si="4"/>
        <v>395976.57750000001</v>
      </c>
      <c r="N30" s="123">
        <f t="shared" si="5"/>
        <v>395976.57750000001</v>
      </c>
      <c r="O30" s="129">
        <f t="shared" si="3"/>
        <v>3.2675825433522635E-5</v>
      </c>
    </row>
    <row r="31" spans="1:19" s="97" customFormat="1">
      <c r="A31" s="185"/>
      <c r="B31" s="96"/>
      <c r="C31" s="90" t="s">
        <v>105</v>
      </c>
      <c r="D31" s="91"/>
      <c r="E31" s="92"/>
      <c r="F31" s="99"/>
      <c r="G31" s="99"/>
      <c r="H31" s="92"/>
      <c r="I31" s="94"/>
      <c r="J31" s="94"/>
      <c r="K31" s="95">
        <f>SUM(K20:K30)</f>
        <v>169563868</v>
      </c>
      <c r="L31" s="96"/>
      <c r="M31" s="126">
        <f>SUM(M20:M30)</f>
        <v>176837013.30259997</v>
      </c>
      <c r="N31" s="125">
        <f>+M31</f>
        <v>176837013.30259997</v>
      </c>
      <c r="O31" s="132">
        <f>SUM(O20:O30)</f>
        <v>1.4592518106355111E-2</v>
      </c>
      <c r="S31" s="156"/>
    </row>
    <row r="32" spans="1:19">
      <c r="A32" s="185"/>
      <c r="B32" s="70"/>
      <c r="C32" s="66"/>
      <c r="D32" s="83"/>
      <c r="E32" s="84"/>
      <c r="F32" s="98"/>
      <c r="G32" s="98"/>
      <c r="H32" s="84"/>
      <c r="I32" s="68"/>
      <c r="J32" s="68"/>
      <c r="K32" s="69"/>
      <c r="L32" s="70"/>
      <c r="M32" s="70"/>
      <c r="N32" s="70"/>
      <c r="O32" s="70"/>
    </row>
    <row r="33" spans="1:17">
      <c r="A33" s="185"/>
      <c r="B33" s="70"/>
      <c r="C33" s="90" t="s">
        <v>106</v>
      </c>
      <c r="D33" s="83"/>
      <c r="E33" s="84"/>
      <c r="F33" s="98"/>
      <c r="G33" s="98"/>
      <c r="H33" s="84"/>
      <c r="I33" s="68"/>
      <c r="J33" s="68"/>
      <c r="K33" s="69"/>
      <c r="L33" s="70"/>
      <c r="M33" s="70"/>
      <c r="N33" s="70"/>
      <c r="O33" s="70"/>
    </row>
    <row r="34" spans="1:17">
      <c r="A34" s="185"/>
      <c r="B34" s="157" t="s">
        <v>143</v>
      </c>
      <c r="C34" s="66" t="s">
        <v>44</v>
      </c>
      <c r="D34" s="83">
        <v>8415759</v>
      </c>
      <c r="E34" s="84" t="s">
        <v>74</v>
      </c>
      <c r="F34" s="98" t="s">
        <v>65</v>
      </c>
      <c r="G34" s="98" t="s">
        <v>112</v>
      </c>
      <c r="H34" s="84"/>
      <c r="I34" s="68"/>
      <c r="J34" s="68"/>
      <c r="K34" s="69"/>
      <c r="L34" s="70"/>
      <c r="M34" s="128">
        <v>0.45600000000000002</v>
      </c>
      <c r="N34" s="123">
        <f>+N38*45.6/100</f>
        <v>4507427560.2720003</v>
      </c>
      <c r="O34" s="128">
        <f>+N34/$N$78</f>
        <v>0.37195108115630071</v>
      </c>
      <c r="Q34" s="121"/>
    </row>
    <row r="35" spans="1:17">
      <c r="A35" s="185"/>
      <c r="B35" s="157" t="s">
        <v>143</v>
      </c>
      <c r="C35" s="66" t="s">
        <v>119</v>
      </c>
      <c r="D35" s="83" t="s">
        <v>139</v>
      </c>
      <c r="E35" s="84" t="s">
        <v>74</v>
      </c>
      <c r="F35" s="98" t="s">
        <v>65</v>
      </c>
      <c r="G35" s="98" t="s">
        <v>112</v>
      </c>
      <c r="H35" s="84"/>
      <c r="I35" s="68"/>
      <c r="J35" s="68"/>
      <c r="K35" s="69"/>
      <c r="L35" s="70"/>
      <c r="M35" s="129">
        <v>0.18132999999999999</v>
      </c>
      <c r="N35" s="123">
        <f>+N38*18.133333/100</f>
        <v>1792427300.9603014</v>
      </c>
      <c r="O35" s="128">
        <f>+N35/$N$78</f>
        <v>0.14791036873502686</v>
      </c>
    </row>
    <row r="36" spans="1:17">
      <c r="A36" s="185"/>
      <c r="B36" s="157" t="s">
        <v>143</v>
      </c>
      <c r="C36" s="66" t="s">
        <v>136</v>
      </c>
      <c r="D36" s="83" t="s">
        <v>138</v>
      </c>
      <c r="E36" s="84" t="s">
        <v>80</v>
      </c>
      <c r="F36" s="98" t="s">
        <v>35</v>
      </c>
      <c r="G36" s="98" t="s">
        <v>112</v>
      </c>
      <c r="H36" s="84"/>
      <c r="I36" s="68"/>
      <c r="J36" s="68"/>
      <c r="K36" s="69"/>
      <c r="L36" s="70"/>
      <c r="M36" s="129">
        <v>0.18132999999999999</v>
      </c>
      <c r="N36" s="123">
        <f>+N38*18.133333/100</f>
        <v>1792427300.9603014</v>
      </c>
      <c r="O36" s="128">
        <f>+N36/$N$78</f>
        <v>0.14791036873502686</v>
      </c>
    </row>
    <row r="37" spans="1:17">
      <c r="A37" s="185"/>
      <c r="B37" s="157" t="s">
        <v>143</v>
      </c>
      <c r="C37" s="66" t="s">
        <v>120</v>
      </c>
      <c r="D37" s="159" t="s">
        <v>137</v>
      </c>
      <c r="E37" s="160" t="s">
        <v>140</v>
      </c>
      <c r="F37" s="161" t="s">
        <v>35</v>
      </c>
      <c r="G37" s="98" t="s">
        <v>112</v>
      </c>
      <c r="H37" s="84"/>
      <c r="I37" s="68"/>
      <c r="J37" s="68"/>
      <c r="K37" s="69"/>
      <c r="L37" s="70"/>
      <c r="M37" s="129">
        <v>0.18132999999999999</v>
      </c>
      <c r="N37" s="123">
        <f>+N38*18.133333/100</f>
        <v>1792427300.9603014</v>
      </c>
      <c r="O37" s="128">
        <f>+N37/$N$78</f>
        <v>0.14791036873502686</v>
      </c>
      <c r="P37" s="112"/>
    </row>
    <row r="38" spans="1:17">
      <c r="A38" s="185"/>
      <c r="B38" s="70"/>
      <c r="C38" s="90" t="s">
        <v>108</v>
      </c>
      <c r="D38" s="83"/>
      <c r="E38" s="84"/>
      <c r="F38" s="98"/>
      <c r="G38" s="98"/>
      <c r="H38" s="84"/>
      <c r="I38" s="68"/>
      <c r="J38" s="68"/>
      <c r="K38" s="69"/>
      <c r="L38" s="70"/>
      <c r="M38" s="70"/>
      <c r="N38" s="125">
        <v>9884709562</v>
      </c>
      <c r="O38" s="130">
        <f>SUM(O34:O37)</f>
        <v>0.81568218736138121</v>
      </c>
    </row>
    <row r="39" spans="1:17">
      <c r="A39" s="185"/>
      <c r="B39" s="70"/>
      <c r="C39" s="66"/>
      <c r="D39" s="83"/>
      <c r="E39" s="84"/>
      <c r="F39" s="98"/>
      <c r="G39" s="98"/>
      <c r="H39" s="84"/>
      <c r="I39" s="68"/>
      <c r="J39" s="68"/>
      <c r="K39" s="69"/>
      <c r="L39" s="70"/>
      <c r="M39" s="70"/>
      <c r="N39" s="70"/>
      <c r="O39" s="70"/>
    </row>
    <row r="40" spans="1:17">
      <c r="A40" s="185"/>
      <c r="B40" s="70"/>
      <c r="C40" s="90" t="s">
        <v>107</v>
      </c>
      <c r="D40" s="83"/>
      <c r="E40" s="84"/>
      <c r="F40" s="98"/>
      <c r="G40" s="98"/>
      <c r="H40" s="84"/>
      <c r="I40" s="68"/>
      <c r="J40" s="68"/>
      <c r="K40" s="69"/>
      <c r="L40" s="70"/>
      <c r="M40" s="70"/>
      <c r="N40" s="70"/>
      <c r="O40" s="70"/>
    </row>
    <row r="41" spans="1:17" ht="12.75" customHeight="1">
      <c r="A41" s="185"/>
      <c r="B41" s="178"/>
      <c r="C41" s="180" t="s">
        <v>8</v>
      </c>
      <c r="D41" s="188" t="s">
        <v>87</v>
      </c>
      <c r="E41" s="189" t="s">
        <v>21</v>
      </c>
      <c r="F41" s="190" t="s">
        <v>9</v>
      </c>
      <c r="G41" s="111"/>
      <c r="H41" s="191" t="s">
        <v>1</v>
      </c>
      <c r="I41" s="79"/>
      <c r="J41" s="79"/>
      <c r="K41" s="186" t="s">
        <v>101</v>
      </c>
      <c r="L41" s="186" t="s">
        <v>115</v>
      </c>
      <c r="M41" s="186" t="s">
        <v>116</v>
      </c>
      <c r="N41" s="186" t="s">
        <v>117</v>
      </c>
      <c r="O41" s="186" t="s">
        <v>118</v>
      </c>
    </row>
    <row r="42" spans="1:17" ht="51">
      <c r="A42" s="185"/>
      <c r="B42" s="179"/>
      <c r="C42" s="180"/>
      <c r="D42" s="188"/>
      <c r="E42" s="189"/>
      <c r="F42" s="190"/>
      <c r="G42" s="111"/>
      <c r="H42" s="191"/>
      <c r="I42" s="62" t="s">
        <v>86</v>
      </c>
      <c r="J42" s="62" t="s">
        <v>85</v>
      </c>
      <c r="K42" s="186"/>
      <c r="L42" s="186" t="s">
        <v>115</v>
      </c>
      <c r="M42" s="186" t="s">
        <v>116</v>
      </c>
      <c r="N42" s="186" t="s">
        <v>117</v>
      </c>
      <c r="O42" s="186" t="s">
        <v>118</v>
      </c>
    </row>
    <row r="43" spans="1:17">
      <c r="A43" s="185"/>
      <c r="B43" s="70"/>
      <c r="C43" s="75" t="s">
        <v>45</v>
      </c>
      <c r="D43" s="83">
        <v>900343336</v>
      </c>
      <c r="E43" s="85" t="s">
        <v>76</v>
      </c>
      <c r="F43" s="81" t="s">
        <v>65</v>
      </c>
      <c r="G43" s="80" t="s">
        <v>113</v>
      </c>
      <c r="H43" s="85" t="s">
        <v>91</v>
      </c>
      <c r="I43" s="72">
        <v>43465</v>
      </c>
      <c r="J43" s="72">
        <v>43799</v>
      </c>
      <c r="K43" s="120">
        <v>400000000</v>
      </c>
      <c r="L43" s="70"/>
      <c r="M43" s="127">
        <f>+K43*L43/100+K43</f>
        <v>400000000</v>
      </c>
      <c r="N43" s="123">
        <f>+M43</f>
        <v>400000000</v>
      </c>
      <c r="O43" s="128">
        <f t="shared" ref="O43:O75" si="6">+N43/$N$78</f>
        <v>3.3007836614803443E-2</v>
      </c>
    </row>
    <row r="44" spans="1:17" s="97" customFormat="1">
      <c r="A44" s="185"/>
      <c r="B44" s="96"/>
      <c r="C44" s="75" t="s">
        <v>46</v>
      </c>
      <c r="D44" s="83">
        <v>32491468</v>
      </c>
      <c r="E44" s="85" t="s">
        <v>77</v>
      </c>
      <c r="F44" s="81" t="s">
        <v>65</v>
      </c>
      <c r="G44" s="80" t="s">
        <v>113</v>
      </c>
      <c r="H44" s="85" t="s">
        <v>91</v>
      </c>
      <c r="I44" s="72">
        <v>43465</v>
      </c>
      <c r="J44" s="72">
        <v>43799</v>
      </c>
      <c r="K44" s="120">
        <v>200000000</v>
      </c>
      <c r="L44" s="70"/>
      <c r="M44" s="127">
        <f t="shared" ref="M44:M75" si="7">+K44*L44/100+K44</f>
        <v>200000000</v>
      </c>
      <c r="N44" s="123">
        <f t="shared" ref="N44:N76" si="8">+M44</f>
        <v>200000000</v>
      </c>
      <c r="O44" s="128">
        <f t="shared" si="6"/>
        <v>1.6503918307401721E-2</v>
      </c>
    </row>
    <row r="45" spans="1:17">
      <c r="A45" s="185"/>
      <c r="B45" s="70"/>
      <c r="C45" s="75" t="s">
        <v>47</v>
      </c>
      <c r="D45" s="83">
        <v>2369349</v>
      </c>
      <c r="E45" s="85" t="s">
        <v>78</v>
      </c>
      <c r="F45" s="81" t="s">
        <v>65</v>
      </c>
      <c r="G45" s="80" t="s">
        <v>113</v>
      </c>
      <c r="H45" s="85" t="s">
        <v>91</v>
      </c>
      <c r="I45" s="72">
        <v>43465</v>
      </c>
      <c r="J45" s="72">
        <v>43799</v>
      </c>
      <c r="K45" s="120">
        <v>200000000</v>
      </c>
      <c r="L45" s="70"/>
      <c r="M45" s="127">
        <f t="shared" si="7"/>
        <v>200000000</v>
      </c>
      <c r="N45" s="123">
        <f t="shared" si="8"/>
        <v>200000000</v>
      </c>
      <c r="O45" s="128">
        <f t="shared" si="6"/>
        <v>1.6503918307401721E-2</v>
      </c>
    </row>
    <row r="46" spans="1:17">
      <c r="A46" s="185"/>
      <c r="B46" s="70"/>
      <c r="C46" s="66" t="s">
        <v>37</v>
      </c>
      <c r="D46" s="83">
        <v>43023552</v>
      </c>
      <c r="E46" s="84" t="s">
        <v>72</v>
      </c>
      <c r="F46" s="98" t="s">
        <v>65</v>
      </c>
      <c r="G46" s="80" t="s">
        <v>113</v>
      </c>
      <c r="H46" s="84" t="s">
        <v>38</v>
      </c>
      <c r="I46" s="68">
        <v>43678</v>
      </c>
      <c r="J46" s="71">
        <v>43738</v>
      </c>
      <c r="K46" s="69">
        <v>242032202</v>
      </c>
      <c r="L46" s="70">
        <v>0.26</v>
      </c>
      <c r="M46" s="127">
        <f t="shared" si="7"/>
        <v>242661485.7252</v>
      </c>
      <c r="N46" s="123">
        <f t="shared" si="8"/>
        <v>242661485.7252</v>
      </c>
      <c r="O46" s="128">
        <f t="shared" si="6"/>
        <v>2.0024326683807148E-2</v>
      </c>
    </row>
    <row r="47" spans="1:17">
      <c r="A47" s="185"/>
      <c r="B47" s="70"/>
      <c r="C47" s="66" t="s">
        <v>39</v>
      </c>
      <c r="D47" s="83">
        <v>8414272</v>
      </c>
      <c r="E47" s="84" t="s">
        <v>80</v>
      </c>
      <c r="F47" s="98" t="s">
        <v>35</v>
      </c>
      <c r="G47" s="98" t="s">
        <v>114</v>
      </c>
      <c r="H47" s="84" t="s">
        <v>42</v>
      </c>
      <c r="I47" s="68">
        <v>43435</v>
      </c>
      <c r="J47" s="71">
        <v>43465</v>
      </c>
      <c r="K47" s="69">
        <v>15600000</v>
      </c>
      <c r="L47" s="70">
        <v>3.26</v>
      </c>
      <c r="M47" s="127">
        <f t="shared" si="7"/>
        <v>16108560</v>
      </c>
      <c r="N47" s="123">
        <f t="shared" si="8"/>
        <v>16108560</v>
      </c>
      <c r="O47" s="128">
        <f t="shared" si="6"/>
        <v>1.3292717914493953E-3</v>
      </c>
    </row>
    <row r="48" spans="1:17">
      <c r="A48" s="185"/>
      <c r="B48" s="70"/>
      <c r="C48" s="66" t="s">
        <v>39</v>
      </c>
      <c r="D48" s="83">
        <v>8414272</v>
      </c>
      <c r="E48" s="84" t="s">
        <v>80</v>
      </c>
      <c r="F48" s="98" t="s">
        <v>35</v>
      </c>
      <c r="G48" s="98" t="s">
        <v>114</v>
      </c>
      <c r="H48" s="84" t="s">
        <v>42</v>
      </c>
      <c r="I48" s="68">
        <v>43466</v>
      </c>
      <c r="J48" s="71">
        <v>43496</v>
      </c>
      <c r="K48" s="69">
        <v>650000</v>
      </c>
      <c r="L48" s="70">
        <v>2.62</v>
      </c>
      <c r="M48" s="127">
        <f t="shared" si="7"/>
        <v>667030</v>
      </c>
      <c r="N48" s="123">
        <f t="shared" si="8"/>
        <v>667030</v>
      </c>
      <c r="O48" s="128">
        <f t="shared" si="6"/>
        <v>5.5043043142930852E-5</v>
      </c>
    </row>
    <row r="49" spans="1:17">
      <c r="A49" s="185"/>
      <c r="B49" s="70"/>
      <c r="C49" s="66" t="s">
        <v>39</v>
      </c>
      <c r="D49" s="83">
        <v>8414272</v>
      </c>
      <c r="E49" s="84" t="s">
        <v>80</v>
      </c>
      <c r="F49" s="98" t="s">
        <v>35</v>
      </c>
      <c r="G49" s="98" t="s">
        <v>114</v>
      </c>
      <c r="H49" s="84" t="s">
        <v>42</v>
      </c>
      <c r="I49" s="68">
        <v>43497</v>
      </c>
      <c r="J49" s="71">
        <v>43524</v>
      </c>
      <c r="K49" s="69">
        <v>650000</v>
      </c>
      <c r="L49" s="70">
        <v>2.0499999999999998</v>
      </c>
      <c r="M49" s="127">
        <f t="shared" si="7"/>
        <v>663325</v>
      </c>
      <c r="N49" s="123">
        <f t="shared" si="8"/>
        <v>663325</v>
      </c>
      <c r="O49" s="128">
        <f t="shared" si="6"/>
        <v>5.4737308056286238E-5</v>
      </c>
    </row>
    <row r="50" spans="1:17">
      <c r="A50" s="185"/>
      <c r="B50" s="70"/>
      <c r="C50" s="66" t="s">
        <v>39</v>
      </c>
      <c r="D50" s="83">
        <v>8414272</v>
      </c>
      <c r="E50" s="84" t="s">
        <v>80</v>
      </c>
      <c r="F50" s="98" t="s">
        <v>35</v>
      </c>
      <c r="G50" s="98" t="s">
        <v>114</v>
      </c>
      <c r="H50" s="84" t="s">
        <v>42</v>
      </c>
      <c r="I50" s="68">
        <v>43525</v>
      </c>
      <c r="J50" s="71">
        <v>43555</v>
      </c>
      <c r="K50" s="69">
        <v>650000</v>
      </c>
      <c r="L50" s="70">
        <v>1.62</v>
      </c>
      <c r="M50" s="127">
        <f t="shared" si="7"/>
        <v>660530</v>
      </c>
      <c r="N50" s="123">
        <f t="shared" si="8"/>
        <v>660530</v>
      </c>
      <c r="O50" s="128">
        <f t="shared" si="6"/>
        <v>5.4506665797940295E-5</v>
      </c>
    </row>
    <row r="51" spans="1:17">
      <c r="A51" s="185"/>
      <c r="B51" s="70"/>
      <c r="C51" s="66" t="s">
        <v>39</v>
      </c>
      <c r="D51" s="83">
        <v>8414272</v>
      </c>
      <c r="E51" s="84" t="s">
        <v>80</v>
      </c>
      <c r="F51" s="98" t="s">
        <v>35</v>
      </c>
      <c r="G51" s="98" t="s">
        <v>114</v>
      </c>
      <c r="H51" s="84" t="s">
        <v>42</v>
      </c>
      <c r="I51" s="68">
        <v>43556</v>
      </c>
      <c r="J51" s="71">
        <v>43585</v>
      </c>
      <c r="K51" s="69">
        <v>650000</v>
      </c>
      <c r="L51" s="70">
        <v>1.1200000000000001</v>
      </c>
      <c r="M51" s="127">
        <f t="shared" si="7"/>
        <v>657280</v>
      </c>
      <c r="N51" s="123">
        <f t="shared" si="8"/>
        <v>657280</v>
      </c>
      <c r="O51" s="128">
        <f t="shared" si="6"/>
        <v>5.423847712544502E-5</v>
      </c>
      <c r="Q51" s="154"/>
    </row>
    <row r="52" spans="1:17">
      <c r="A52" s="185"/>
      <c r="B52" s="70"/>
      <c r="C52" s="66" t="s">
        <v>39</v>
      </c>
      <c r="D52" s="83">
        <v>8414272</v>
      </c>
      <c r="E52" s="84" t="s">
        <v>80</v>
      </c>
      <c r="F52" s="98" t="s">
        <v>35</v>
      </c>
      <c r="G52" s="98" t="s">
        <v>114</v>
      </c>
      <c r="H52" s="84" t="s">
        <v>42</v>
      </c>
      <c r="I52" s="68">
        <v>43586</v>
      </c>
      <c r="J52" s="71">
        <v>43616</v>
      </c>
      <c r="K52" s="69">
        <v>650000</v>
      </c>
      <c r="L52" s="70">
        <v>0.81</v>
      </c>
      <c r="M52" s="127">
        <f t="shared" si="7"/>
        <v>655265</v>
      </c>
      <c r="N52" s="123">
        <f t="shared" si="8"/>
        <v>655265</v>
      </c>
      <c r="O52" s="128">
        <f t="shared" si="6"/>
        <v>5.4072200148497948E-5</v>
      </c>
      <c r="Q52" s="154"/>
    </row>
    <row r="53" spans="1:17">
      <c r="A53" s="185"/>
      <c r="B53" s="70"/>
      <c r="C53" s="66" t="s">
        <v>39</v>
      </c>
      <c r="D53" s="83">
        <v>8414272</v>
      </c>
      <c r="E53" s="84" t="s">
        <v>80</v>
      </c>
      <c r="F53" s="98" t="s">
        <v>35</v>
      </c>
      <c r="G53" s="98" t="s">
        <v>114</v>
      </c>
      <c r="H53" s="84" t="s">
        <v>42</v>
      </c>
      <c r="I53" s="68">
        <v>43617</v>
      </c>
      <c r="J53" s="71">
        <v>43646</v>
      </c>
      <c r="K53" s="69">
        <v>650000</v>
      </c>
      <c r="L53" s="70">
        <v>0.54</v>
      </c>
      <c r="M53" s="127">
        <f t="shared" si="7"/>
        <v>653510</v>
      </c>
      <c r="N53" s="123">
        <f t="shared" si="8"/>
        <v>653510</v>
      </c>
      <c r="O53" s="128">
        <f t="shared" si="6"/>
        <v>5.3927378265350494E-5</v>
      </c>
      <c r="Q53" s="154"/>
    </row>
    <row r="54" spans="1:17">
      <c r="A54" s="185"/>
      <c r="B54" s="70"/>
      <c r="C54" s="66" t="s">
        <v>39</v>
      </c>
      <c r="D54" s="83">
        <v>8414272</v>
      </c>
      <c r="E54" s="84" t="s">
        <v>80</v>
      </c>
      <c r="F54" s="98" t="s">
        <v>35</v>
      </c>
      <c r="G54" s="98" t="s">
        <v>114</v>
      </c>
      <c r="H54" s="84" t="s">
        <v>42</v>
      </c>
      <c r="I54" s="68">
        <v>43647</v>
      </c>
      <c r="J54" s="71">
        <v>43677</v>
      </c>
      <c r="K54" s="69">
        <v>650000</v>
      </c>
      <c r="L54" s="70">
        <v>0.32</v>
      </c>
      <c r="M54" s="127">
        <f t="shared" si="7"/>
        <v>652080</v>
      </c>
      <c r="N54" s="123">
        <f t="shared" si="8"/>
        <v>652080</v>
      </c>
      <c r="O54" s="128">
        <f t="shared" si="6"/>
        <v>5.3809375249452577E-5</v>
      </c>
    </row>
    <row r="55" spans="1:17">
      <c r="A55" s="185"/>
      <c r="B55" s="70"/>
      <c r="C55" s="66" t="s">
        <v>39</v>
      </c>
      <c r="D55" s="83">
        <v>8414272</v>
      </c>
      <c r="E55" s="84" t="s">
        <v>80</v>
      </c>
      <c r="F55" s="98" t="s">
        <v>35</v>
      </c>
      <c r="G55" s="98" t="s">
        <v>114</v>
      </c>
      <c r="H55" s="84" t="s">
        <v>42</v>
      </c>
      <c r="I55" s="68">
        <v>43678</v>
      </c>
      <c r="J55" s="71">
        <v>43708</v>
      </c>
      <c r="K55" s="69">
        <v>650000</v>
      </c>
      <c r="L55" s="70">
        <v>0.23</v>
      </c>
      <c r="M55" s="127">
        <f t="shared" si="7"/>
        <v>651495</v>
      </c>
      <c r="N55" s="123">
        <f t="shared" si="8"/>
        <v>651495</v>
      </c>
      <c r="O55" s="128">
        <f t="shared" si="6"/>
        <v>5.3761101288403421E-5</v>
      </c>
    </row>
    <row r="56" spans="1:17">
      <c r="A56" s="185"/>
      <c r="B56" s="70"/>
      <c r="C56" s="66" t="s">
        <v>39</v>
      </c>
      <c r="D56" s="83">
        <v>8414272</v>
      </c>
      <c r="E56" s="84" t="s">
        <v>80</v>
      </c>
      <c r="F56" s="98" t="s">
        <v>35</v>
      </c>
      <c r="G56" s="98" t="s">
        <v>114</v>
      </c>
      <c r="H56" s="84" t="s">
        <v>42</v>
      </c>
      <c r="I56" s="68">
        <v>43739</v>
      </c>
      <c r="J56" s="144">
        <v>43769</v>
      </c>
      <c r="K56" s="69">
        <v>650000</v>
      </c>
      <c r="L56" s="70">
        <v>0.26</v>
      </c>
      <c r="M56" s="127">
        <f t="shared" si="7"/>
        <v>651690</v>
      </c>
      <c r="N56" s="123">
        <f t="shared" si="8"/>
        <v>651690</v>
      </c>
      <c r="O56" s="128">
        <f t="shared" si="6"/>
        <v>5.3777192608753142E-5</v>
      </c>
    </row>
    <row r="57" spans="1:17">
      <c r="A57" s="185"/>
      <c r="B57" s="70"/>
      <c r="C57" s="66" t="s">
        <v>39</v>
      </c>
      <c r="D57" s="83">
        <v>8414272</v>
      </c>
      <c r="E57" s="84" t="s">
        <v>80</v>
      </c>
      <c r="F57" s="98" t="s">
        <v>35</v>
      </c>
      <c r="G57" s="98" t="s">
        <v>114</v>
      </c>
      <c r="H57" s="84" t="s">
        <v>42</v>
      </c>
      <c r="I57" s="68">
        <v>43769</v>
      </c>
      <c r="J57" s="144">
        <v>43799</v>
      </c>
      <c r="K57" s="69">
        <v>1818975</v>
      </c>
      <c r="L57" s="70">
        <v>0.1</v>
      </c>
      <c r="M57" s="127">
        <f t="shared" si="7"/>
        <v>1820793.9750000001</v>
      </c>
      <c r="N57" s="123">
        <f t="shared" si="8"/>
        <v>1820793.9750000001</v>
      </c>
      <c r="O57" s="128">
        <f t="shared" si="6"/>
        <v>1.5025117509004628E-4</v>
      </c>
    </row>
    <row r="58" spans="1:17">
      <c r="A58" s="185"/>
      <c r="B58" s="70"/>
      <c r="C58" s="66" t="s">
        <v>39</v>
      </c>
      <c r="D58" s="83">
        <v>8414272</v>
      </c>
      <c r="E58" s="84" t="s">
        <v>80</v>
      </c>
      <c r="F58" s="98" t="s">
        <v>35</v>
      </c>
      <c r="G58" s="98" t="s">
        <v>114</v>
      </c>
      <c r="H58" s="84" t="s">
        <v>42</v>
      </c>
      <c r="I58" s="68">
        <v>43799</v>
      </c>
      <c r="J58" s="144">
        <v>43830</v>
      </c>
      <c r="K58" s="69">
        <v>1818975</v>
      </c>
      <c r="L58" s="70"/>
      <c r="M58" s="127">
        <f t="shared" si="7"/>
        <v>1818975</v>
      </c>
      <c r="N58" s="123">
        <f t="shared" si="8"/>
        <v>1818975</v>
      </c>
      <c r="O58" s="128">
        <f t="shared" si="6"/>
        <v>1.5010107401603023E-4</v>
      </c>
    </row>
    <row r="59" spans="1:17">
      <c r="A59" s="185"/>
      <c r="B59" s="70"/>
      <c r="C59" s="66" t="s">
        <v>40</v>
      </c>
      <c r="D59" s="83">
        <v>43416212</v>
      </c>
      <c r="E59" s="84" t="s">
        <v>73</v>
      </c>
      <c r="F59" s="98" t="s">
        <v>65</v>
      </c>
      <c r="G59" s="98" t="s">
        <v>113</v>
      </c>
      <c r="H59" s="84" t="s">
        <v>41</v>
      </c>
      <c r="I59" s="68">
        <v>43708</v>
      </c>
      <c r="J59" s="71">
        <v>43708</v>
      </c>
      <c r="K59" s="69">
        <v>95040000</v>
      </c>
      <c r="L59" s="70">
        <v>0.23</v>
      </c>
      <c r="M59" s="127">
        <f t="shared" si="7"/>
        <v>95258592</v>
      </c>
      <c r="N59" s="123">
        <f t="shared" si="8"/>
        <v>95258592</v>
      </c>
      <c r="O59" s="128">
        <f t="shared" si="6"/>
        <v>7.8607001022305556E-3</v>
      </c>
    </row>
    <row r="60" spans="1:17">
      <c r="A60" s="185"/>
      <c r="B60" s="70"/>
      <c r="C60" s="66" t="s">
        <v>39</v>
      </c>
      <c r="D60" s="83">
        <v>8414272</v>
      </c>
      <c r="E60" s="84" t="s">
        <v>80</v>
      </c>
      <c r="F60" s="98" t="s">
        <v>35</v>
      </c>
      <c r="G60" s="98" t="s">
        <v>114</v>
      </c>
      <c r="H60" s="84" t="s">
        <v>88</v>
      </c>
      <c r="I60" s="68">
        <v>42705</v>
      </c>
      <c r="J60" s="71">
        <v>42735</v>
      </c>
      <c r="K60" s="69">
        <v>130000000</v>
      </c>
      <c r="L60" s="70">
        <v>10.54</v>
      </c>
      <c r="M60" s="127">
        <f t="shared" si="7"/>
        <v>143702000</v>
      </c>
      <c r="N60" s="123">
        <f t="shared" si="8"/>
        <v>143702000</v>
      </c>
      <c r="O60" s="128">
        <f t="shared" si="6"/>
        <v>1.1858230343051212E-2</v>
      </c>
    </row>
    <row r="61" spans="1:17">
      <c r="A61" s="185"/>
      <c r="B61" s="70"/>
      <c r="C61" s="66" t="s">
        <v>39</v>
      </c>
      <c r="D61" s="83">
        <v>8414272</v>
      </c>
      <c r="E61" s="84" t="s">
        <v>80</v>
      </c>
      <c r="F61" s="98" t="s">
        <v>35</v>
      </c>
      <c r="G61" s="98" t="s">
        <v>114</v>
      </c>
      <c r="H61" s="84" t="s">
        <v>88</v>
      </c>
      <c r="I61" s="68">
        <v>43711</v>
      </c>
      <c r="J61" s="71">
        <v>43738</v>
      </c>
      <c r="K61" s="69">
        <v>3695000</v>
      </c>
      <c r="L61" s="70">
        <v>0.26</v>
      </c>
      <c r="M61" s="127">
        <f t="shared" si="7"/>
        <v>3704607</v>
      </c>
      <c r="N61" s="123">
        <f t="shared" si="8"/>
        <v>3704607</v>
      </c>
      <c r="O61" s="128">
        <f t="shared" si="6"/>
        <v>3.0570265644514285E-4</v>
      </c>
    </row>
    <row r="62" spans="1:17">
      <c r="A62" s="185"/>
      <c r="B62" s="70"/>
      <c r="C62" s="66" t="s">
        <v>39</v>
      </c>
      <c r="D62" s="83">
        <v>8414272</v>
      </c>
      <c r="E62" s="84" t="s">
        <v>80</v>
      </c>
      <c r="F62" s="98" t="s">
        <v>35</v>
      </c>
      <c r="G62" s="98" t="s">
        <v>114</v>
      </c>
      <c r="H62" s="84" t="s">
        <v>88</v>
      </c>
      <c r="I62" s="68">
        <v>43711</v>
      </c>
      <c r="J62" s="71">
        <v>43738</v>
      </c>
      <c r="K62" s="69">
        <v>690000</v>
      </c>
      <c r="L62" s="70">
        <v>0.26</v>
      </c>
      <c r="M62" s="127">
        <f t="shared" si="7"/>
        <v>691794</v>
      </c>
      <c r="N62" s="123">
        <f t="shared" si="8"/>
        <v>691794</v>
      </c>
      <c r="O62" s="128">
        <f t="shared" si="6"/>
        <v>5.7086558307753336E-5</v>
      </c>
    </row>
    <row r="63" spans="1:17">
      <c r="A63" s="185"/>
      <c r="B63" s="70"/>
      <c r="C63" s="66" t="s">
        <v>39</v>
      </c>
      <c r="D63" s="83">
        <v>8414272</v>
      </c>
      <c r="E63" s="84" t="s">
        <v>80</v>
      </c>
      <c r="F63" s="98" t="s">
        <v>35</v>
      </c>
      <c r="G63" s="98" t="s">
        <v>114</v>
      </c>
      <c r="H63" s="84" t="s">
        <v>88</v>
      </c>
      <c r="I63" s="68">
        <v>43714</v>
      </c>
      <c r="J63" s="71">
        <v>43738</v>
      </c>
      <c r="K63" s="69">
        <v>3010000</v>
      </c>
      <c r="L63" s="70">
        <v>0.26</v>
      </c>
      <c r="M63" s="127">
        <f t="shared" si="7"/>
        <v>3017826</v>
      </c>
      <c r="N63" s="123">
        <f t="shared" si="8"/>
        <v>3017826</v>
      </c>
      <c r="O63" s="128">
        <f t="shared" si="6"/>
        <v>2.4902976884976457E-4</v>
      </c>
    </row>
    <row r="64" spans="1:17">
      <c r="A64" s="185"/>
      <c r="B64" s="70"/>
      <c r="C64" s="66" t="s">
        <v>39</v>
      </c>
      <c r="D64" s="83">
        <v>8414272</v>
      </c>
      <c r="E64" s="84" t="s">
        <v>80</v>
      </c>
      <c r="F64" s="98" t="s">
        <v>35</v>
      </c>
      <c r="G64" s="98" t="s">
        <v>114</v>
      </c>
      <c r="H64" s="84" t="s">
        <v>88</v>
      </c>
      <c r="I64" s="68">
        <v>43721</v>
      </c>
      <c r="J64" s="71">
        <v>43738</v>
      </c>
      <c r="K64" s="69">
        <v>100000000</v>
      </c>
      <c r="L64" s="70">
        <v>0.26</v>
      </c>
      <c r="M64" s="127">
        <f t="shared" si="7"/>
        <v>100260000</v>
      </c>
      <c r="N64" s="123">
        <f t="shared" si="8"/>
        <v>100260000</v>
      </c>
      <c r="O64" s="128">
        <f t="shared" si="6"/>
        <v>8.2734142475004834E-3</v>
      </c>
    </row>
    <row r="65" spans="1:17">
      <c r="A65" s="185"/>
      <c r="B65" s="70"/>
      <c r="C65" s="66" t="s">
        <v>39</v>
      </c>
      <c r="D65" s="83">
        <v>8414272</v>
      </c>
      <c r="E65" s="84" t="s">
        <v>80</v>
      </c>
      <c r="F65" s="98" t="s">
        <v>35</v>
      </c>
      <c r="G65" s="98" t="s">
        <v>114</v>
      </c>
      <c r="H65" s="84" t="s">
        <v>88</v>
      </c>
      <c r="I65" s="68">
        <v>43724</v>
      </c>
      <c r="J65" s="71">
        <v>43738</v>
      </c>
      <c r="K65" s="69">
        <v>125000000</v>
      </c>
      <c r="L65" s="70">
        <v>0.26</v>
      </c>
      <c r="M65" s="127">
        <f t="shared" si="7"/>
        <v>125325000</v>
      </c>
      <c r="N65" s="123">
        <f t="shared" si="8"/>
        <v>125325000</v>
      </c>
      <c r="O65" s="128">
        <f t="shared" si="6"/>
        <v>1.0341767809375605E-2</v>
      </c>
    </row>
    <row r="66" spans="1:17">
      <c r="A66" s="185"/>
      <c r="B66" s="70"/>
      <c r="C66" s="66" t="s">
        <v>39</v>
      </c>
      <c r="D66" s="83">
        <v>8414272</v>
      </c>
      <c r="E66" s="84" t="s">
        <v>80</v>
      </c>
      <c r="F66" s="98" t="s">
        <v>35</v>
      </c>
      <c r="G66" s="98" t="s">
        <v>114</v>
      </c>
      <c r="H66" s="84" t="s">
        <v>88</v>
      </c>
      <c r="I66" s="68">
        <v>43730</v>
      </c>
      <c r="J66" s="71">
        <v>43738</v>
      </c>
      <c r="K66" s="69">
        <v>600000</v>
      </c>
      <c r="L66" s="70">
        <v>0.26</v>
      </c>
      <c r="M66" s="127">
        <f t="shared" si="7"/>
        <v>601560</v>
      </c>
      <c r="N66" s="123">
        <f t="shared" si="8"/>
        <v>601560</v>
      </c>
      <c r="O66" s="128">
        <f t="shared" si="6"/>
        <v>4.9640485485002899E-5</v>
      </c>
    </row>
    <row r="67" spans="1:17">
      <c r="A67" s="185"/>
      <c r="B67" s="70"/>
      <c r="C67" s="66" t="s">
        <v>39</v>
      </c>
      <c r="D67" s="83">
        <v>8414272</v>
      </c>
      <c r="E67" s="84" t="s">
        <v>80</v>
      </c>
      <c r="F67" s="98" t="s">
        <v>35</v>
      </c>
      <c r="G67" s="98" t="s">
        <v>114</v>
      </c>
      <c r="H67" s="84" t="s">
        <v>88</v>
      </c>
      <c r="I67" s="68">
        <v>43733</v>
      </c>
      <c r="J67" s="71">
        <v>43738</v>
      </c>
      <c r="K67" s="69">
        <v>800000</v>
      </c>
      <c r="L67" s="70">
        <v>0.26</v>
      </c>
      <c r="M67" s="127">
        <f t="shared" si="7"/>
        <v>802080</v>
      </c>
      <c r="N67" s="123">
        <f t="shared" si="8"/>
        <v>802080</v>
      </c>
      <c r="O67" s="128">
        <f t="shared" si="6"/>
        <v>6.618731398000387E-5</v>
      </c>
    </row>
    <row r="68" spans="1:17">
      <c r="A68" s="185"/>
      <c r="B68" s="70"/>
      <c r="C68" s="66" t="s">
        <v>44</v>
      </c>
      <c r="D68" s="83">
        <v>8415759</v>
      </c>
      <c r="E68" s="84" t="s">
        <v>74</v>
      </c>
      <c r="F68" s="98" t="s">
        <v>65</v>
      </c>
      <c r="G68" s="98" t="s">
        <v>114</v>
      </c>
      <c r="H68" s="84" t="s">
        <v>43</v>
      </c>
      <c r="I68" s="68">
        <v>42369</v>
      </c>
      <c r="J68" s="71">
        <v>42369</v>
      </c>
      <c r="K68" s="69">
        <v>91200000</v>
      </c>
      <c r="L68" s="70">
        <v>16.28</v>
      </c>
      <c r="M68" s="127">
        <f t="shared" si="7"/>
        <v>106047360</v>
      </c>
      <c r="N68" s="123">
        <f t="shared" si="8"/>
        <v>106047360</v>
      </c>
      <c r="O68" s="128">
        <f t="shared" si="6"/>
        <v>8.7509848307781059E-3</v>
      </c>
    </row>
    <row r="69" spans="1:17">
      <c r="A69" s="185"/>
      <c r="B69" s="70"/>
      <c r="C69" s="162" t="s">
        <v>135</v>
      </c>
      <c r="D69" s="83">
        <v>21604235</v>
      </c>
      <c r="E69" s="84" t="s">
        <v>74</v>
      </c>
      <c r="F69" s="98" t="s">
        <v>65</v>
      </c>
      <c r="G69" s="98" t="s">
        <v>113</v>
      </c>
      <c r="H69" s="84" t="s">
        <v>43</v>
      </c>
      <c r="I69" s="68">
        <v>42369</v>
      </c>
      <c r="J69" s="71">
        <v>42369</v>
      </c>
      <c r="K69" s="69">
        <v>3200000</v>
      </c>
      <c r="L69" s="70">
        <v>16.28</v>
      </c>
      <c r="M69" s="127">
        <f t="shared" si="7"/>
        <v>3720960</v>
      </c>
      <c r="N69" s="123">
        <f t="shared" si="8"/>
        <v>3720960</v>
      </c>
      <c r="O69" s="128">
        <f t="shared" si="6"/>
        <v>3.0705209932554756E-4</v>
      </c>
    </row>
    <row r="70" spans="1:17">
      <c r="A70" s="185"/>
      <c r="B70" s="70"/>
      <c r="C70" s="66" t="s">
        <v>39</v>
      </c>
      <c r="D70" s="83">
        <v>8414272</v>
      </c>
      <c r="E70" s="84" t="s">
        <v>80</v>
      </c>
      <c r="F70" s="98" t="s">
        <v>35</v>
      </c>
      <c r="G70" s="98" t="s">
        <v>114</v>
      </c>
      <c r="H70" s="84" t="s">
        <v>43</v>
      </c>
      <c r="I70" s="68">
        <v>42369</v>
      </c>
      <c r="J70" s="71">
        <v>42369</v>
      </c>
      <c r="K70" s="69">
        <v>105600000</v>
      </c>
      <c r="L70" s="70">
        <v>16.28</v>
      </c>
      <c r="M70" s="127">
        <f t="shared" si="7"/>
        <v>122791680</v>
      </c>
      <c r="N70" s="123">
        <f t="shared" si="8"/>
        <v>122791680</v>
      </c>
      <c r="O70" s="128">
        <f t="shared" si="6"/>
        <v>1.013271927774307E-2</v>
      </c>
    </row>
    <row r="71" spans="1:17" ht="30.75" customHeight="1">
      <c r="A71" s="185"/>
      <c r="B71" s="70"/>
      <c r="C71" s="75" t="s">
        <v>48</v>
      </c>
      <c r="D71" s="83">
        <v>70548075</v>
      </c>
      <c r="E71" s="85" t="s">
        <v>79</v>
      </c>
      <c r="F71" s="81" t="s">
        <v>75</v>
      </c>
      <c r="G71" s="98" t="s">
        <v>113</v>
      </c>
      <c r="H71" s="78" t="s">
        <v>141</v>
      </c>
      <c r="I71" s="71">
        <v>43480</v>
      </c>
      <c r="J71" s="71">
        <v>43495</v>
      </c>
      <c r="K71" s="76">
        <v>227300000</v>
      </c>
      <c r="L71" s="70">
        <v>2.62</v>
      </c>
      <c r="M71" s="127">
        <f t="shared" si="7"/>
        <v>233255260</v>
      </c>
      <c r="N71" s="123">
        <f t="shared" si="8"/>
        <v>233255260</v>
      </c>
      <c r="O71" s="128">
        <f t="shared" si="6"/>
        <v>1.9248128779058744E-2</v>
      </c>
    </row>
    <row r="72" spans="1:17" ht="30" customHeight="1">
      <c r="A72" s="185"/>
      <c r="B72" s="70"/>
      <c r="C72" s="77" t="s">
        <v>22</v>
      </c>
      <c r="D72" s="83">
        <v>800197268</v>
      </c>
      <c r="E72" s="86" t="s">
        <v>64</v>
      </c>
      <c r="F72" s="100" t="s">
        <v>35</v>
      </c>
      <c r="G72" s="98" t="s">
        <v>113</v>
      </c>
      <c r="H72" s="78" t="s">
        <v>83</v>
      </c>
      <c r="I72" s="71">
        <v>43465</v>
      </c>
      <c r="J72" s="71">
        <v>43465</v>
      </c>
      <c r="K72" s="120">
        <v>22854600</v>
      </c>
      <c r="L72" s="70">
        <v>6.66</v>
      </c>
      <c r="M72" s="127">
        <f t="shared" si="7"/>
        <v>24376716.359999999</v>
      </c>
      <c r="N72" s="123">
        <f t="shared" si="8"/>
        <v>24376716.359999999</v>
      </c>
      <c r="O72" s="128">
        <f t="shared" si="6"/>
        <v>2.0115566770407154E-3</v>
      </c>
    </row>
    <row r="73" spans="1:17" ht="30" customHeight="1">
      <c r="A73" s="185"/>
      <c r="B73" s="70"/>
      <c r="C73" s="77" t="s">
        <v>22</v>
      </c>
      <c r="D73" s="83">
        <v>800197268</v>
      </c>
      <c r="E73" s="86" t="s">
        <v>64</v>
      </c>
      <c r="F73" s="100" t="s">
        <v>35</v>
      </c>
      <c r="G73" s="98" t="s">
        <v>113</v>
      </c>
      <c r="H73" s="78" t="s">
        <v>83</v>
      </c>
      <c r="I73" s="71">
        <v>43708</v>
      </c>
      <c r="J73" s="71">
        <v>43708</v>
      </c>
      <c r="K73" s="120">
        <v>9941200</v>
      </c>
      <c r="L73" s="70">
        <v>0.49</v>
      </c>
      <c r="M73" s="127">
        <f t="shared" si="7"/>
        <v>9989911.8800000008</v>
      </c>
      <c r="N73" s="123">
        <f t="shared" si="8"/>
        <v>9989911.8800000008</v>
      </c>
      <c r="O73" s="128">
        <f t="shared" si="6"/>
        <v>8.2436344782830986E-4</v>
      </c>
    </row>
    <row r="74" spans="1:17" ht="28.5" customHeight="1">
      <c r="A74" s="185"/>
      <c r="B74" s="70"/>
      <c r="C74" s="77" t="s">
        <v>22</v>
      </c>
      <c r="D74" s="83">
        <v>800197268</v>
      </c>
      <c r="E74" s="86" t="s">
        <v>64</v>
      </c>
      <c r="F74" s="100" t="s">
        <v>35</v>
      </c>
      <c r="G74" s="98" t="s">
        <v>113</v>
      </c>
      <c r="H74" s="78" t="s">
        <v>83</v>
      </c>
      <c r="I74" s="72">
        <v>43799</v>
      </c>
      <c r="J74" s="72">
        <v>43799</v>
      </c>
      <c r="K74" s="120">
        <v>2512400</v>
      </c>
      <c r="L74" s="70"/>
      <c r="M74" s="127">
        <f t="shared" si="7"/>
        <v>2512400</v>
      </c>
      <c r="N74" s="123">
        <f t="shared" si="8"/>
        <v>2512400</v>
      </c>
      <c r="O74" s="128">
        <f t="shared" si="6"/>
        <v>2.0732222177758042E-4</v>
      </c>
    </row>
    <row r="75" spans="1:17">
      <c r="A75" s="185"/>
      <c r="B75" s="70"/>
      <c r="C75" s="73" t="s">
        <v>82</v>
      </c>
      <c r="D75" s="83">
        <v>890301690</v>
      </c>
      <c r="E75" s="87" t="s">
        <v>63</v>
      </c>
      <c r="F75" s="81" t="s">
        <v>62</v>
      </c>
      <c r="G75" s="98" t="s">
        <v>113</v>
      </c>
      <c r="H75" s="85" t="s">
        <v>92</v>
      </c>
      <c r="I75" s="60">
        <v>43738</v>
      </c>
      <c r="J75" s="71">
        <v>43768</v>
      </c>
      <c r="K75" s="74">
        <v>8642627</v>
      </c>
      <c r="L75" s="70">
        <v>0.1</v>
      </c>
      <c r="M75" s="127">
        <f t="shared" si="7"/>
        <v>8651269.6270000003</v>
      </c>
      <c r="N75" s="123">
        <f t="shared" si="8"/>
        <v>8651269.6270000003</v>
      </c>
      <c r="O75" s="128">
        <f t="shared" si="6"/>
        <v>7.1389923589656882E-4</v>
      </c>
    </row>
    <row r="76" spans="1:17" s="97" customFormat="1">
      <c r="A76" s="185"/>
      <c r="B76" s="96"/>
      <c r="C76" s="96" t="s">
        <v>109</v>
      </c>
      <c r="D76" s="101"/>
      <c r="E76" s="101"/>
      <c r="F76" s="102"/>
      <c r="G76" s="102"/>
      <c r="H76" s="101"/>
      <c r="I76" s="96"/>
      <c r="J76" s="96"/>
      <c r="K76" s="103">
        <f>SUM(K43:K75)</f>
        <v>1997205979</v>
      </c>
      <c r="L76" s="96"/>
      <c r="M76" s="103">
        <f>SUM(M43:M75)</f>
        <v>2053031036.5672002</v>
      </c>
      <c r="N76" s="125">
        <f t="shared" si="8"/>
        <v>2053031036.5672002</v>
      </c>
      <c r="O76" s="130">
        <f>SUM(O43:O75)</f>
        <v>0.1694152825503267</v>
      </c>
    </row>
    <row r="77" spans="1:17">
      <c r="A77" s="185"/>
      <c r="B77" s="70"/>
      <c r="C77" s="70"/>
      <c r="D77" s="85"/>
      <c r="E77" s="85"/>
      <c r="F77" s="81"/>
      <c r="G77" s="81"/>
      <c r="H77" s="85"/>
      <c r="I77" s="70"/>
      <c r="J77" s="70"/>
      <c r="K77" s="70"/>
      <c r="L77" s="70"/>
      <c r="M77" s="70"/>
      <c r="N77" s="70"/>
      <c r="O77" s="70"/>
    </row>
    <row r="78" spans="1:17" s="97" customFormat="1">
      <c r="A78" s="185"/>
      <c r="B78" s="96"/>
      <c r="C78" s="96" t="s">
        <v>110</v>
      </c>
      <c r="D78" s="101"/>
      <c r="E78" s="101"/>
      <c r="F78" s="102"/>
      <c r="G78" s="102"/>
      <c r="H78" s="101"/>
      <c r="I78" s="96"/>
      <c r="J78" s="96"/>
      <c r="K78" s="104">
        <f>+K17+K31+K76</f>
        <v>2170526577</v>
      </c>
      <c r="L78" s="96"/>
      <c r="M78" s="96"/>
      <c r="N78" s="125">
        <f>+N17+N31+N38+N76</f>
        <v>12118334341.869801</v>
      </c>
      <c r="O78" s="132">
        <f>+O17+O31+O38+O76</f>
        <v>0.99999999184317778</v>
      </c>
    </row>
    <row r="79" spans="1:17">
      <c r="Q79" s="154"/>
    </row>
  </sheetData>
  <mergeCells count="26">
    <mergeCell ref="C41:C42"/>
    <mergeCell ref="D41:D42"/>
    <mergeCell ref="E41:E42"/>
    <mergeCell ref="F41:F42"/>
    <mergeCell ref="H41:H42"/>
    <mergeCell ref="F3:F4"/>
    <mergeCell ref="H3:H4"/>
    <mergeCell ref="M3:M4"/>
    <mergeCell ref="N3:N4"/>
    <mergeCell ref="O3:O4"/>
    <mergeCell ref="B41:B42"/>
    <mergeCell ref="B3:B4"/>
    <mergeCell ref="B1:O1"/>
    <mergeCell ref="B2:O2"/>
    <mergeCell ref="A3:A78"/>
    <mergeCell ref="M41:M42"/>
    <mergeCell ref="N41:N42"/>
    <mergeCell ref="O41:O42"/>
    <mergeCell ref="K3:K4"/>
    <mergeCell ref="L3:L4"/>
    <mergeCell ref="L41:L42"/>
    <mergeCell ref="K41:K42"/>
    <mergeCell ref="G3:G4"/>
    <mergeCell ref="C3:C4"/>
    <mergeCell ref="D3:D4"/>
    <mergeCell ref="E3:E4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scale="6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391A-4CA3-43D6-BE3B-735FBEF9F697}">
  <dimension ref="A1:K16"/>
  <sheetViews>
    <sheetView tabSelected="1" workbookViewId="0">
      <selection activeCell="K6" sqref="K6"/>
    </sheetView>
  </sheetViews>
  <sheetFormatPr baseColWidth="10" defaultRowHeight="12.75"/>
  <cols>
    <col min="1" max="1" width="18" bestFit="1" customWidth="1"/>
    <col min="2" max="2" width="13" customWidth="1"/>
    <col min="3" max="3" width="13.5703125" customWidth="1"/>
    <col min="4" max="4" width="12.5703125" customWidth="1"/>
    <col min="6" max="6" width="21.85546875" customWidth="1"/>
    <col min="8" max="8" width="15.140625" style="176" bestFit="1" customWidth="1"/>
    <col min="10" max="10" width="16.85546875" bestFit="1" customWidth="1"/>
  </cols>
  <sheetData>
    <row r="1" spans="1:11">
      <c r="A1" s="201" t="s">
        <v>187</v>
      </c>
      <c r="B1" s="201"/>
      <c r="C1" s="201"/>
      <c r="D1" s="201"/>
      <c r="E1" s="201"/>
      <c r="F1" s="201"/>
      <c r="G1" s="201"/>
      <c r="H1" s="201"/>
    </row>
    <row r="2" spans="1:11">
      <c r="A2" s="200" t="s">
        <v>144</v>
      </c>
      <c r="B2" s="200"/>
      <c r="C2" s="200"/>
      <c r="D2" s="200"/>
      <c r="E2" s="200"/>
      <c r="F2" s="200"/>
      <c r="G2" s="200"/>
      <c r="H2" s="200"/>
      <c r="I2" s="173"/>
      <c r="J2" s="173"/>
    </row>
    <row r="3" spans="1:11">
      <c r="A3" s="200" t="s">
        <v>100</v>
      </c>
      <c r="B3" s="200"/>
      <c r="C3" s="200"/>
      <c r="D3" s="200"/>
      <c r="E3" s="200"/>
      <c r="F3" s="200"/>
      <c r="G3" s="200"/>
      <c r="H3" s="200"/>
      <c r="I3" s="173"/>
      <c r="J3" s="173"/>
    </row>
    <row r="4" spans="1:11" ht="38.25">
      <c r="A4" s="167" t="s">
        <v>147</v>
      </c>
      <c r="B4" s="167" t="s">
        <v>148</v>
      </c>
      <c r="C4" s="167" t="s">
        <v>149</v>
      </c>
      <c r="D4" s="167" t="s">
        <v>158</v>
      </c>
      <c r="E4" s="167" t="s">
        <v>167</v>
      </c>
      <c r="F4" s="167" t="s">
        <v>145</v>
      </c>
      <c r="G4" s="167" t="s">
        <v>168</v>
      </c>
      <c r="H4" s="174" t="s">
        <v>150</v>
      </c>
      <c r="K4" s="166"/>
    </row>
    <row r="5" spans="1:11" ht="51">
      <c r="A5" s="168" t="s">
        <v>178</v>
      </c>
      <c r="B5" s="168" t="s">
        <v>155</v>
      </c>
      <c r="C5" s="168"/>
      <c r="D5" s="169" t="s">
        <v>164</v>
      </c>
      <c r="E5" s="170"/>
      <c r="F5" s="170" t="s">
        <v>179</v>
      </c>
      <c r="G5" s="171" t="s">
        <v>180</v>
      </c>
      <c r="H5" s="175">
        <v>1599000</v>
      </c>
    </row>
    <row r="6" spans="1:11" ht="51">
      <c r="A6" s="168" t="s">
        <v>151</v>
      </c>
      <c r="B6" s="168" t="s">
        <v>155</v>
      </c>
      <c r="C6" s="168" t="s">
        <v>157</v>
      </c>
      <c r="D6" s="169" t="s">
        <v>164</v>
      </c>
      <c r="E6" s="170" t="s">
        <v>177</v>
      </c>
      <c r="F6" s="169" t="s">
        <v>159</v>
      </c>
      <c r="G6" s="171" t="s">
        <v>173</v>
      </c>
      <c r="H6" s="175">
        <v>52000000</v>
      </c>
    </row>
    <row r="7" spans="1:11" ht="38.25">
      <c r="A7" s="168" t="s">
        <v>152</v>
      </c>
      <c r="B7" s="168" t="s">
        <v>156</v>
      </c>
      <c r="C7" s="168" t="s">
        <v>181</v>
      </c>
      <c r="D7" s="169" t="s">
        <v>165</v>
      </c>
      <c r="E7" s="169" t="s">
        <v>169</v>
      </c>
      <c r="F7" s="169" t="s">
        <v>160</v>
      </c>
      <c r="G7" s="169" t="s">
        <v>170</v>
      </c>
      <c r="H7" s="175">
        <v>893542977</v>
      </c>
    </row>
    <row r="8" spans="1:11" ht="63.75">
      <c r="A8" s="168" t="s">
        <v>152</v>
      </c>
      <c r="B8" s="168" t="s">
        <v>156</v>
      </c>
      <c r="C8" s="168" t="s">
        <v>182</v>
      </c>
      <c r="D8" s="169" t="s">
        <v>165</v>
      </c>
      <c r="E8" s="169" t="s">
        <v>169</v>
      </c>
      <c r="F8" s="169" t="s">
        <v>161</v>
      </c>
      <c r="G8" s="172" t="s">
        <v>170</v>
      </c>
      <c r="H8" s="175">
        <v>1017554478</v>
      </c>
    </row>
    <row r="9" spans="1:11" ht="38.25">
      <c r="A9" s="168" t="s">
        <v>152</v>
      </c>
      <c r="B9" s="168" t="s">
        <v>156</v>
      </c>
      <c r="C9" s="168" t="s">
        <v>183</v>
      </c>
      <c r="D9" s="169" t="s">
        <v>165</v>
      </c>
      <c r="E9" s="169" t="s">
        <v>169</v>
      </c>
      <c r="F9" s="169"/>
      <c r="G9" s="172" t="s">
        <v>170</v>
      </c>
      <c r="H9" s="175">
        <v>746555010</v>
      </c>
    </row>
    <row r="10" spans="1:11" ht="63.75">
      <c r="A10" s="168" t="s">
        <v>152</v>
      </c>
      <c r="B10" s="168" t="s">
        <v>156</v>
      </c>
      <c r="C10" s="168" t="s">
        <v>171</v>
      </c>
      <c r="D10" s="169" t="s">
        <v>165</v>
      </c>
      <c r="E10" s="169" t="s">
        <v>169</v>
      </c>
      <c r="F10" s="169" t="s">
        <v>161</v>
      </c>
      <c r="G10" s="172" t="s">
        <v>170</v>
      </c>
      <c r="H10" s="175">
        <v>2766210277</v>
      </c>
    </row>
    <row r="11" spans="1:11" ht="63.75">
      <c r="A11" s="168" t="s">
        <v>153</v>
      </c>
      <c r="B11" s="168" t="s">
        <v>156</v>
      </c>
      <c r="C11" s="168" t="s">
        <v>176</v>
      </c>
      <c r="D11" s="169" t="s">
        <v>165</v>
      </c>
      <c r="E11" s="169" t="s">
        <v>169</v>
      </c>
      <c r="F11" s="169" t="s">
        <v>161</v>
      </c>
      <c r="G11" s="169" t="s">
        <v>173</v>
      </c>
      <c r="H11" s="175">
        <v>1228680235</v>
      </c>
    </row>
    <row r="12" spans="1:11" ht="63.75">
      <c r="A12" s="168" t="s">
        <v>153</v>
      </c>
      <c r="B12" s="168" t="s">
        <v>156</v>
      </c>
      <c r="C12" s="168" t="s">
        <v>184</v>
      </c>
      <c r="D12" s="169" t="s">
        <v>165</v>
      </c>
      <c r="E12" s="169" t="s">
        <v>175</v>
      </c>
      <c r="F12" s="169" t="s">
        <v>161</v>
      </c>
      <c r="G12" s="169" t="s">
        <v>173</v>
      </c>
      <c r="H12" s="175">
        <f>1313773585+86174841</f>
        <v>1399948426</v>
      </c>
    </row>
    <row r="13" spans="1:11" ht="140.25">
      <c r="A13" s="168" t="s">
        <v>153</v>
      </c>
      <c r="B13" s="168" t="s">
        <v>156</v>
      </c>
      <c r="C13" s="168" t="s">
        <v>174</v>
      </c>
      <c r="D13" s="170" t="s">
        <v>165</v>
      </c>
      <c r="E13" s="170" t="s">
        <v>172</v>
      </c>
      <c r="F13" s="169" t="s">
        <v>162</v>
      </c>
      <c r="G13" s="172" t="s">
        <v>173</v>
      </c>
      <c r="H13" s="175">
        <v>2012683438</v>
      </c>
    </row>
    <row r="14" spans="1:11" ht="114.75">
      <c r="A14" s="168" t="s">
        <v>154</v>
      </c>
      <c r="B14" s="168" t="s">
        <v>156</v>
      </c>
      <c r="C14" s="168" t="s">
        <v>185</v>
      </c>
      <c r="D14" s="170" t="s">
        <v>166</v>
      </c>
      <c r="E14" s="171"/>
      <c r="F14" s="169" t="s">
        <v>163</v>
      </c>
      <c r="G14" s="171" t="s">
        <v>186</v>
      </c>
      <c r="H14" s="175">
        <v>2158560000</v>
      </c>
    </row>
    <row r="16" spans="1:11" ht="14.25">
      <c r="J16" s="177"/>
    </row>
  </sheetData>
  <mergeCells count="3">
    <mergeCell ref="A2:H2"/>
    <mergeCell ref="A3:H3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>
    <tabColor theme="0"/>
  </sheetPr>
  <dimension ref="B1:I211"/>
  <sheetViews>
    <sheetView topLeftCell="A4" zoomScale="79" zoomScaleNormal="79" workbookViewId="0">
      <selection activeCell="B44" sqref="B44:H46"/>
    </sheetView>
  </sheetViews>
  <sheetFormatPr baseColWidth="10" defaultRowHeight="15"/>
  <cols>
    <col min="1" max="1" width="6.42578125" style="4" customWidth="1"/>
    <col min="2" max="2" width="10.140625" style="10" customWidth="1"/>
    <col min="3" max="3" width="15" style="5" customWidth="1"/>
    <col min="4" max="4" width="51.5703125" style="6" customWidth="1"/>
    <col min="5" max="5" width="32.140625" style="6" customWidth="1"/>
    <col min="6" max="6" width="19.85546875" style="4" customWidth="1"/>
    <col min="7" max="7" width="9.85546875" style="12" customWidth="1"/>
    <col min="8" max="8" width="26.7109375" style="8" customWidth="1"/>
    <col min="9" max="9" width="27.7109375" style="9" customWidth="1"/>
    <col min="10" max="16384" width="11.42578125" style="4"/>
  </cols>
  <sheetData>
    <row r="1" spans="2:9" ht="36" customHeight="1">
      <c r="C1" s="56"/>
    </row>
    <row r="2" spans="2:9" ht="114.75" customHeight="1">
      <c r="B2" s="205" t="e">
        <f>+#REF!</f>
        <v>#REF!</v>
      </c>
      <c r="C2" s="205"/>
      <c r="D2" s="205"/>
      <c r="E2" s="205"/>
      <c r="F2" s="205"/>
      <c r="G2" s="205"/>
      <c r="H2" s="205"/>
      <c r="I2" s="4"/>
    </row>
    <row r="3" spans="2:9" ht="25.5" customHeight="1">
      <c r="B3" s="206" t="e">
        <f>+#REF!</f>
        <v>#REF!</v>
      </c>
      <c r="C3" s="207"/>
      <c r="D3" s="207"/>
      <c r="E3" s="207"/>
      <c r="F3" s="207"/>
      <c r="G3" s="207"/>
      <c r="H3" s="208"/>
      <c r="I3" s="4"/>
    </row>
    <row r="4" spans="2:9" ht="27" customHeight="1">
      <c r="B4" s="43" t="s">
        <v>0</v>
      </c>
      <c r="C4" s="35"/>
      <c r="F4" s="1"/>
      <c r="G4" s="7"/>
      <c r="H4" s="44"/>
      <c r="I4" s="4"/>
    </row>
    <row r="5" spans="2:9" ht="18">
      <c r="B5" s="43" t="s">
        <v>19</v>
      </c>
      <c r="C5" s="35"/>
      <c r="F5" s="1"/>
      <c r="G5" s="7"/>
      <c r="H5" s="44"/>
      <c r="I5" s="4"/>
    </row>
    <row r="6" spans="2:9" ht="18">
      <c r="B6" s="45" t="e">
        <f>+#REF!</f>
        <v>#REF!</v>
      </c>
      <c r="C6" s="35"/>
      <c r="F6" s="1"/>
      <c r="G6" s="7"/>
      <c r="H6" s="44"/>
      <c r="I6" s="4"/>
    </row>
    <row r="7" spans="2:9" ht="18">
      <c r="B7" s="46"/>
      <c r="C7" s="47"/>
      <c r="D7" s="48"/>
      <c r="E7" s="48"/>
      <c r="F7" s="49"/>
      <c r="G7" s="50"/>
      <c r="H7" s="51" t="s">
        <v>7</v>
      </c>
      <c r="I7" s="4"/>
    </row>
    <row r="8" spans="2:9" ht="16.5" customHeight="1">
      <c r="B8" s="202" t="s">
        <v>3</v>
      </c>
      <c r="C8" s="202" t="s">
        <v>13</v>
      </c>
      <c r="D8" s="209" t="s">
        <v>17</v>
      </c>
      <c r="E8" s="209" t="s">
        <v>11</v>
      </c>
      <c r="F8" s="202" t="s">
        <v>9</v>
      </c>
      <c r="G8" s="203" t="s">
        <v>12</v>
      </c>
      <c r="H8" s="203" t="s">
        <v>14</v>
      </c>
      <c r="I8" s="4"/>
    </row>
    <row r="9" spans="2:9" ht="13.5" customHeight="1">
      <c r="B9" s="202"/>
      <c r="C9" s="202"/>
      <c r="D9" s="209"/>
      <c r="E9" s="209"/>
      <c r="F9" s="202"/>
      <c r="G9" s="203"/>
      <c r="H9" s="203"/>
      <c r="I9" s="4"/>
    </row>
    <row r="10" spans="2:9" ht="16.5">
      <c r="B10" s="36" t="s">
        <v>4</v>
      </c>
      <c r="C10" s="3" t="s">
        <v>15</v>
      </c>
      <c r="D10" s="15"/>
      <c r="E10" s="15"/>
      <c r="F10" s="13"/>
      <c r="G10" s="16"/>
      <c r="H10" s="37">
        <f>+H11</f>
        <v>0</v>
      </c>
      <c r="I10" s="4"/>
    </row>
    <row r="11" spans="2:9" ht="16.5">
      <c r="B11" s="36" t="s">
        <v>5</v>
      </c>
      <c r="C11" s="3" t="s">
        <v>6</v>
      </c>
      <c r="D11" s="13"/>
      <c r="E11" s="15"/>
      <c r="F11" s="13"/>
      <c r="G11" s="16"/>
      <c r="H11" s="37">
        <f>SUM(H12:H31)</f>
        <v>0</v>
      </c>
      <c r="I11" s="4"/>
    </row>
    <row r="12" spans="2:9" ht="16.5">
      <c r="B12" s="38"/>
      <c r="C12" s="52"/>
      <c r="D12" s="52"/>
      <c r="E12" s="18"/>
      <c r="F12" s="17"/>
      <c r="G12" s="19"/>
      <c r="H12" s="39">
        <v>0</v>
      </c>
      <c r="I12" s="4"/>
    </row>
    <row r="13" spans="2:9" ht="16.5">
      <c r="B13" s="36"/>
      <c r="C13" s="2"/>
      <c r="D13" s="13"/>
      <c r="E13" s="15"/>
      <c r="F13" s="13"/>
      <c r="G13" s="16"/>
      <c r="H13" s="39">
        <v>0</v>
      </c>
      <c r="I13" s="4"/>
    </row>
    <row r="14" spans="2:9" ht="16.5">
      <c r="B14" s="36"/>
      <c r="C14" s="2"/>
      <c r="D14" s="13"/>
      <c r="E14" s="15"/>
      <c r="F14" s="13"/>
      <c r="G14" s="16"/>
      <c r="H14" s="39">
        <v>0</v>
      </c>
      <c r="I14" s="4"/>
    </row>
    <row r="15" spans="2:9" ht="16.5">
      <c r="B15" s="36"/>
      <c r="C15" s="2"/>
      <c r="D15" s="13"/>
      <c r="E15" s="15"/>
      <c r="F15" s="13"/>
      <c r="G15" s="16"/>
      <c r="H15" s="39">
        <v>0</v>
      </c>
      <c r="I15" s="4"/>
    </row>
    <row r="16" spans="2:9" ht="16.5">
      <c r="B16" s="36"/>
      <c r="C16" s="2"/>
      <c r="D16" s="13"/>
      <c r="E16" s="15"/>
      <c r="F16" s="13"/>
      <c r="G16" s="16"/>
      <c r="H16" s="39">
        <v>0</v>
      </c>
      <c r="I16" s="4"/>
    </row>
    <row r="17" spans="2:9" ht="16.5">
      <c r="B17" s="36"/>
      <c r="C17" s="2"/>
      <c r="D17" s="13"/>
      <c r="E17" s="15"/>
      <c r="F17" s="13"/>
      <c r="G17" s="16"/>
      <c r="H17" s="39">
        <v>0</v>
      </c>
      <c r="I17" s="4"/>
    </row>
    <row r="18" spans="2:9" ht="16.5">
      <c r="B18" s="36"/>
      <c r="C18" s="2"/>
      <c r="D18" s="13"/>
      <c r="E18" s="15"/>
      <c r="F18" s="13"/>
      <c r="G18" s="16"/>
      <c r="H18" s="39">
        <v>0</v>
      </c>
      <c r="I18" s="4"/>
    </row>
    <row r="19" spans="2:9" ht="16.5">
      <c r="B19" s="36"/>
      <c r="C19" s="2"/>
      <c r="D19" s="13"/>
      <c r="E19" s="15"/>
      <c r="F19" s="13"/>
      <c r="G19" s="16"/>
      <c r="H19" s="39">
        <v>0</v>
      </c>
      <c r="I19" s="4"/>
    </row>
    <row r="20" spans="2:9" ht="16.5">
      <c r="B20" s="36"/>
      <c r="C20" s="2"/>
      <c r="D20" s="15"/>
      <c r="E20" s="15"/>
      <c r="F20" s="13"/>
      <c r="G20" s="16"/>
      <c r="H20" s="39">
        <v>0</v>
      </c>
      <c r="I20" s="4"/>
    </row>
    <row r="21" spans="2:9" ht="16.5">
      <c r="B21" s="36"/>
      <c r="C21" s="2"/>
      <c r="D21" s="15"/>
      <c r="E21" s="15"/>
      <c r="F21" s="14"/>
      <c r="G21" s="16"/>
      <c r="H21" s="39">
        <v>0</v>
      </c>
      <c r="I21" s="4"/>
    </row>
    <row r="22" spans="2:9" s="20" customFormat="1" ht="16.5">
      <c r="B22" s="38"/>
      <c r="C22" s="2"/>
      <c r="D22" s="18"/>
      <c r="E22" s="15"/>
      <c r="F22" s="17"/>
      <c r="G22" s="16"/>
      <c r="H22" s="39">
        <v>0</v>
      </c>
      <c r="I22" s="4"/>
    </row>
    <row r="23" spans="2:9" s="20" customFormat="1" ht="16.5">
      <c r="B23" s="38"/>
      <c r="C23" s="2"/>
      <c r="D23" s="18"/>
      <c r="E23" s="15"/>
      <c r="F23" s="17"/>
      <c r="G23" s="16"/>
      <c r="H23" s="39">
        <v>0</v>
      </c>
      <c r="I23" s="4"/>
    </row>
    <row r="24" spans="2:9" s="20" customFormat="1" ht="16.5">
      <c r="B24" s="38"/>
      <c r="C24" s="2"/>
      <c r="D24" s="18"/>
      <c r="E24" s="15"/>
      <c r="F24" s="17"/>
      <c r="G24" s="16"/>
      <c r="H24" s="39">
        <v>0</v>
      </c>
      <c r="I24" s="4"/>
    </row>
    <row r="25" spans="2:9" s="20" customFormat="1" ht="16.5">
      <c r="B25" s="38"/>
      <c r="C25" s="2"/>
      <c r="D25" s="18"/>
      <c r="E25" s="15"/>
      <c r="F25" s="17"/>
      <c r="G25" s="16"/>
      <c r="H25" s="39">
        <v>0</v>
      </c>
    </row>
    <row r="26" spans="2:9" s="20" customFormat="1" ht="16.5">
      <c r="B26" s="38"/>
      <c r="C26" s="2"/>
      <c r="D26" s="18"/>
      <c r="E26" s="15"/>
      <c r="F26" s="40"/>
      <c r="G26" s="16"/>
      <c r="H26" s="39">
        <v>0</v>
      </c>
    </row>
    <row r="27" spans="2:9" s="20" customFormat="1" ht="16.5">
      <c r="B27" s="38"/>
      <c r="C27" s="2"/>
      <c r="D27" s="18"/>
      <c r="E27" s="15"/>
      <c r="F27" s="53"/>
      <c r="G27" s="16"/>
      <c r="H27" s="39">
        <v>0</v>
      </c>
    </row>
    <row r="28" spans="2:9" s="20" customFormat="1" ht="16.5">
      <c r="B28" s="38"/>
      <c r="C28" s="2"/>
      <c r="D28" s="18"/>
      <c r="E28" s="15"/>
      <c r="F28" s="53"/>
      <c r="G28" s="16"/>
      <c r="H28" s="39">
        <v>0</v>
      </c>
    </row>
    <row r="29" spans="2:9" s="20" customFormat="1" ht="16.5">
      <c r="B29" s="38"/>
      <c r="C29" s="2"/>
      <c r="D29" s="18"/>
      <c r="E29" s="15"/>
      <c r="F29" s="17"/>
      <c r="G29" s="16"/>
      <c r="H29" s="39">
        <v>0</v>
      </c>
    </row>
    <row r="30" spans="2:9" s="20" customFormat="1" ht="16.5">
      <c r="B30" s="38"/>
      <c r="C30" s="2"/>
      <c r="D30" s="18"/>
      <c r="E30" s="15"/>
      <c r="F30" s="17"/>
      <c r="G30" s="16"/>
      <c r="H30" s="39">
        <v>0</v>
      </c>
    </row>
    <row r="31" spans="2:9" s="20" customFormat="1" ht="16.5">
      <c r="B31" s="38"/>
      <c r="C31" s="2"/>
      <c r="D31" s="18"/>
      <c r="E31" s="15"/>
      <c r="F31" s="17"/>
      <c r="G31" s="16"/>
      <c r="H31" s="39">
        <v>0</v>
      </c>
    </row>
    <row r="32" spans="2:9" s="20" customFormat="1" ht="16.5">
      <c r="B32" s="38">
        <v>2810</v>
      </c>
      <c r="C32" s="21" t="s">
        <v>16</v>
      </c>
      <c r="D32" s="17"/>
      <c r="E32" s="15"/>
      <c r="F32" s="17" t="s">
        <v>2</v>
      </c>
      <c r="G32" s="19"/>
      <c r="H32" s="41">
        <f>+H33</f>
        <v>0</v>
      </c>
      <c r="I32" s="22"/>
    </row>
    <row r="33" spans="2:9" s="20" customFormat="1" ht="16.5">
      <c r="B33" s="38">
        <v>281005</v>
      </c>
      <c r="C33" s="21" t="s">
        <v>18</v>
      </c>
      <c r="D33" s="17"/>
      <c r="E33" s="15"/>
      <c r="F33" s="17" t="s">
        <v>2</v>
      </c>
      <c r="G33" s="19"/>
      <c r="H33" s="39">
        <f>SUM(H34:H39)</f>
        <v>0</v>
      </c>
      <c r="I33" s="22"/>
    </row>
    <row r="34" spans="2:9" s="20" customFormat="1" ht="16.5">
      <c r="B34" s="38"/>
      <c r="C34" s="17"/>
      <c r="D34" s="17"/>
      <c r="E34" s="15"/>
      <c r="F34" s="17"/>
      <c r="G34" s="19"/>
      <c r="H34" s="39">
        <v>0</v>
      </c>
      <c r="I34" s="22"/>
    </row>
    <row r="35" spans="2:9" s="20" customFormat="1" ht="16.5">
      <c r="B35" s="38"/>
      <c r="C35" s="17"/>
      <c r="D35" s="17"/>
      <c r="E35" s="15"/>
      <c r="F35" s="17"/>
      <c r="G35" s="19"/>
      <c r="H35" s="39">
        <v>0</v>
      </c>
      <c r="I35" s="22"/>
    </row>
    <row r="36" spans="2:9" s="20" customFormat="1" ht="16.5">
      <c r="B36" s="38"/>
      <c r="C36" s="17"/>
      <c r="D36" s="17"/>
      <c r="E36" s="15"/>
      <c r="F36" s="17"/>
      <c r="G36" s="19"/>
      <c r="H36" s="39">
        <v>0</v>
      </c>
      <c r="I36" s="22"/>
    </row>
    <row r="37" spans="2:9" s="20" customFormat="1" ht="16.5">
      <c r="B37" s="38"/>
      <c r="C37" s="17"/>
      <c r="D37" s="17"/>
      <c r="E37" s="15"/>
      <c r="F37" s="17"/>
      <c r="G37" s="19"/>
      <c r="H37" s="39">
        <v>0</v>
      </c>
      <c r="I37" s="28"/>
    </row>
    <row r="38" spans="2:9" s="20" customFormat="1" ht="16.5">
      <c r="B38" s="38"/>
      <c r="C38" s="17"/>
      <c r="D38" s="17"/>
      <c r="E38" s="15"/>
      <c r="F38" s="17"/>
      <c r="G38" s="19"/>
      <c r="H38" s="39">
        <v>0</v>
      </c>
      <c r="I38" s="28"/>
    </row>
    <row r="39" spans="2:9" s="20" customFormat="1" ht="16.5">
      <c r="B39" s="38"/>
      <c r="C39" s="17"/>
      <c r="D39" s="17"/>
      <c r="E39" s="15"/>
      <c r="F39" s="17"/>
      <c r="G39" s="19"/>
      <c r="H39" s="39">
        <v>0</v>
      </c>
      <c r="I39" s="28"/>
    </row>
    <row r="40" spans="2:9" s="20" customFormat="1" ht="16.5">
      <c r="B40" s="38"/>
      <c r="C40" s="42"/>
      <c r="D40" s="18"/>
      <c r="E40" s="18"/>
      <c r="F40" s="17"/>
      <c r="G40" s="19"/>
      <c r="H40" s="39"/>
    </row>
    <row r="41" spans="2:9" s="20" customFormat="1" ht="18">
      <c r="B41" s="204" t="s">
        <v>10</v>
      </c>
      <c r="C41" s="204"/>
      <c r="D41" s="204"/>
      <c r="E41" s="204"/>
      <c r="F41" s="204"/>
      <c r="G41" s="204"/>
      <c r="H41" s="54">
        <f>+H32+H11</f>
        <v>0</v>
      </c>
    </row>
    <row r="42" spans="2:9" s="20" customFormat="1">
      <c r="B42" s="23"/>
      <c r="C42" s="24"/>
      <c r="D42" s="25"/>
      <c r="E42" s="25"/>
      <c r="G42" s="26"/>
      <c r="H42" s="27"/>
    </row>
    <row r="43" spans="2:9" s="20" customFormat="1">
      <c r="B43" s="23"/>
      <c r="C43" s="24"/>
      <c r="D43" s="25"/>
      <c r="E43" s="25"/>
      <c r="G43" s="26"/>
      <c r="H43" s="27"/>
      <c r="I43" s="28"/>
    </row>
    <row r="44" spans="2:9" s="20" customFormat="1">
      <c r="B44" s="55" t="s">
        <v>27</v>
      </c>
      <c r="C44" s="11"/>
      <c r="D44" s="6"/>
      <c r="E44" s="55" t="s">
        <v>29</v>
      </c>
      <c r="F44" s="1"/>
      <c r="G44"/>
      <c r="H44" s="58" t="s">
        <v>32</v>
      </c>
    </row>
    <row r="45" spans="2:9" s="20" customFormat="1">
      <c r="B45" t="s">
        <v>20</v>
      </c>
      <c r="C45" s="11"/>
      <c r="D45" s="6"/>
      <c r="E45" s="55" t="s">
        <v>33</v>
      </c>
      <c r="F45" s="1"/>
      <c r="G45"/>
      <c r="H45" s="58" t="s">
        <v>30</v>
      </c>
    </row>
    <row r="46" spans="2:9" s="20" customFormat="1">
      <c r="B46" s="55" t="s">
        <v>28</v>
      </c>
      <c r="C46" s="10"/>
      <c r="D46" s="6"/>
      <c r="E46" s="55" t="s">
        <v>34</v>
      </c>
      <c r="F46" s="1"/>
      <c r="G46" s="10"/>
      <c r="H46" s="58" t="s">
        <v>31</v>
      </c>
    </row>
    <row r="47" spans="2:9" s="20" customFormat="1">
      <c r="B47" s="1"/>
      <c r="C47" s="1"/>
      <c r="D47" s="6"/>
      <c r="E47" s="6"/>
      <c r="F47" s="1"/>
      <c r="G47" s="1"/>
      <c r="H47" s="1"/>
    </row>
    <row r="48" spans="2:9" s="20" customFormat="1">
      <c r="B48" s="23"/>
      <c r="D48" s="57"/>
      <c r="E48" s="30"/>
      <c r="F48" s="29"/>
      <c r="H48" s="31"/>
    </row>
    <row r="49" spans="2:9" s="20" customFormat="1">
      <c r="D49" s="33"/>
      <c r="E49" s="32"/>
      <c r="F49" s="24"/>
      <c r="H49" s="26"/>
    </row>
    <row r="50" spans="2:9" s="20" customFormat="1">
      <c r="D50" s="33"/>
      <c r="E50" s="32"/>
      <c r="F50" s="24"/>
      <c r="H50" s="26"/>
    </row>
    <row r="51" spans="2:9" s="20" customFormat="1">
      <c r="B51" s="33"/>
      <c r="C51" s="24"/>
      <c r="D51" s="25"/>
      <c r="E51" s="32"/>
      <c r="F51" s="24"/>
      <c r="H51" s="26"/>
    </row>
    <row r="52" spans="2:9" s="20" customFormat="1">
      <c r="B52" s="23"/>
      <c r="C52" s="24"/>
      <c r="D52" s="25"/>
      <c r="E52" s="30"/>
      <c r="G52" s="26"/>
      <c r="H52" s="27"/>
    </row>
    <row r="53" spans="2:9" s="20" customFormat="1">
      <c r="B53" s="23"/>
      <c r="C53" s="24"/>
      <c r="D53" s="25"/>
      <c r="E53" s="25"/>
      <c r="G53" s="26"/>
      <c r="H53" s="27"/>
      <c r="I53" s="23"/>
    </row>
    <row r="54" spans="2:9" s="20" customFormat="1">
      <c r="B54" s="23"/>
      <c r="C54" s="24"/>
      <c r="D54" s="25"/>
      <c r="E54" s="25"/>
      <c r="G54" s="26"/>
      <c r="H54" s="27"/>
    </row>
    <row r="55" spans="2:9" s="20" customFormat="1">
      <c r="B55" s="23"/>
      <c r="C55" s="24"/>
      <c r="D55" s="25"/>
      <c r="E55" s="25"/>
      <c r="G55" s="26"/>
      <c r="H55" s="27"/>
      <c r="I55" s="23"/>
    </row>
    <row r="56" spans="2:9" s="20" customFormat="1">
      <c r="B56" s="23"/>
      <c r="C56" s="24"/>
      <c r="D56" s="25"/>
      <c r="E56" s="25"/>
      <c r="G56" s="26"/>
      <c r="H56" s="27"/>
    </row>
    <row r="57" spans="2:9" s="20" customFormat="1">
      <c r="B57" s="23"/>
      <c r="C57" s="24"/>
      <c r="D57" s="25"/>
      <c r="E57" s="25"/>
      <c r="G57" s="26"/>
      <c r="H57" s="27"/>
    </row>
    <row r="58" spans="2:9" s="20" customFormat="1">
      <c r="B58" s="23"/>
      <c r="C58" s="24"/>
      <c r="D58" s="25"/>
      <c r="E58" s="25"/>
      <c r="G58" s="26"/>
      <c r="H58" s="27"/>
    </row>
    <row r="59" spans="2:9" s="20" customFormat="1">
      <c r="B59" s="23"/>
      <c r="C59" s="24"/>
      <c r="D59" s="25"/>
      <c r="E59" s="25"/>
      <c r="G59" s="26"/>
      <c r="H59" s="27"/>
    </row>
    <row r="60" spans="2:9" s="20" customFormat="1">
      <c r="B60" s="23"/>
      <c r="C60" s="24"/>
      <c r="D60" s="25"/>
      <c r="E60" s="25"/>
      <c r="G60" s="26"/>
      <c r="H60" s="27"/>
    </row>
    <row r="61" spans="2:9" s="20" customFormat="1">
      <c r="B61" s="23"/>
      <c r="C61" s="24"/>
      <c r="D61" s="25"/>
      <c r="E61" s="25"/>
      <c r="G61" s="26"/>
      <c r="H61" s="27"/>
    </row>
    <row r="62" spans="2:9" s="23" customFormat="1">
      <c r="C62" s="24"/>
      <c r="D62" s="25"/>
      <c r="E62" s="25"/>
      <c r="F62" s="20"/>
      <c r="G62" s="26"/>
      <c r="H62" s="27"/>
      <c r="I62" s="34"/>
    </row>
    <row r="63" spans="2:9" s="20" customFormat="1">
      <c r="B63" s="23"/>
      <c r="C63" s="24"/>
      <c r="D63" s="25"/>
      <c r="E63" s="25"/>
      <c r="G63" s="26"/>
      <c r="H63" s="27"/>
    </row>
    <row r="64" spans="2:9" s="23" customFormat="1" ht="31.5" customHeight="1">
      <c r="C64" s="24"/>
      <c r="D64" s="25"/>
      <c r="E64" s="25"/>
      <c r="F64" s="20"/>
      <c r="G64" s="26"/>
      <c r="H64" s="27"/>
      <c r="I64" s="20"/>
    </row>
    <row r="65" spans="2:9" s="20" customFormat="1">
      <c r="B65" s="23"/>
      <c r="C65" s="24"/>
      <c r="D65" s="25"/>
      <c r="E65" s="25"/>
      <c r="G65" s="26"/>
      <c r="H65" s="27"/>
    </row>
    <row r="66" spans="2:9" s="20" customFormat="1">
      <c r="B66" s="23"/>
      <c r="C66" s="24"/>
      <c r="D66" s="25"/>
      <c r="E66" s="25"/>
      <c r="G66" s="26"/>
      <c r="H66" s="27"/>
    </row>
    <row r="67" spans="2:9" s="20" customFormat="1">
      <c r="B67" s="23"/>
      <c r="C67" s="24"/>
      <c r="D67" s="25"/>
      <c r="E67" s="25"/>
      <c r="G67" s="26"/>
      <c r="H67" s="27"/>
    </row>
    <row r="68" spans="2:9" s="20" customFormat="1">
      <c r="B68" s="23"/>
      <c r="C68" s="24"/>
      <c r="D68" s="25"/>
      <c r="E68" s="25"/>
      <c r="G68" s="26"/>
      <c r="H68" s="27"/>
    </row>
    <row r="69" spans="2:9" s="20" customFormat="1">
      <c r="B69" s="23"/>
      <c r="C69" s="24"/>
      <c r="D69" s="25"/>
      <c r="E69" s="25"/>
      <c r="G69" s="26"/>
      <c r="H69" s="27"/>
    </row>
    <row r="70" spans="2:9" s="20" customFormat="1">
      <c r="B70" s="23"/>
      <c r="C70" s="24"/>
      <c r="D70" s="25"/>
      <c r="E70" s="25"/>
      <c r="G70" s="26"/>
      <c r="H70" s="27"/>
    </row>
    <row r="71" spans="2:9" s="34" customFormat="1">
      <c r="B71" s="23"/>
      <c r="C71" s="24"/>
      <c r="D71" s="25"/>
      <c r="E71" s="25"/>
      <c r="F71" s="20"/>
      <c r="G71" s="26"/>
      <c r="H71" s="27"/>
      <c r="I71" s="20"/>
    </row>
    <row r="72" spans="2:9" s="20" customFormat="1">
      <c r="B72" s="23"/>
      <c r="C72" s="24"/>
      <c r="D72" s="25"/>
      <c r="E72" s="25"/>
      <c r="G72" s="26"/>
      <c r="H72" s="27"/>
    </row>
    <row r="73" spans="2:9" s="20" customFormat="1">
      <c r="B73" s="23"/>
      <c r="C73" s="24"/>
      <c r="D73" s="25"/>
      <c r="E73" s="25"/>
      <c r="G73" s="26"/>
      <c r="H73" s="27"/>
    </row>
    <row r="74" spans="2:9" s="20" customFormat="1">
      <c r="B74" s="23"/>
      <c r="C74" s="24"/>
      <c r="D74" s="25"/>
      <c r="E74" s="25"/>
      <c r="G74" s="26"/>
      <c r="H74" s="27"/>
    </row>
    <row r="75" spans="2:9" s="20" customFormat="1">
      <c r="B75" s="23"/>
      <c r="C75" s="24"/>
      <c r="D75" s="25"/>
      <c r="E75" s="25"/>
      <c r="G75" s="26"/>
      <c r="H75" s="27"/>
    </row>
    <row r="76" spans="2:9" s="20" customFormat="1">
      <c r="B76" s="23"/>
      <c r="C76" s="24"/>
      <c r="D76" s="25"/>
      <c r="E76" s="25"/>
      <c r="G76" s="26"/>
      <c r="H76" s="27"/>
    </row>
    <row r="77" spans="2:9" s="20" customFormat="1">
      <c r="B77" s="23"/>
      <c r="C77" s="24"/>
      <c r="D77" s="25"/>
      <c r="E77" s="25"/>
      <c r="G77" s="26"/>
      <c r="H77" s="27"/>
    </row>
    <row r="78" spans="2:9" s="20" customFormat="1">
      <c r="B78" s="23"/>
      <c r="C78" s="24"/>
      <c r="D78" s="25"/>
      <c r="E78" s="25"/>
      <c r="G78" s="26"/>
      <c r="H78" s="27"/>
    </row>
    <row r="79" spans="2:9" s="20" customFormat="1">
      <c r="B79" s="23"/>
      <c r="C79" s="24"/>
      <c r="D79" s="25"/>
      <c r="E79" s="25"/>
      <c r="G79" s="26"/>
      <c r="H79" s="27"/>
    </row>
    <row r="80" spans="2:9" s="20" customFormat="1">
      <c r="B80" s="23"/>
      <c r="C80" s="24"/>
      <c r="D80" s="25"/>
      <c r="E80" s="25"/>
      <c r="G80" s="26"/>
      <c r="H80" s="27"/>
    </row>
    <row r="81" spans="2:8" s="20" customFormat="1">
      <c r="B81" s="23"/>
      <c r="C81" s="24"/>
      <c r="D81" s="25"/>
      <c r="E81" s="25"/>
      <c r="G81" s="26"/>
      <c r="H81" s="27"/>
    </row>
    <row r="82" spans="2:8" s="20" customFormat="1">
      <c r="B82" s="23"/>
      <c r="C82" s="24"/>
      <c r="D82" s="25"/>
      <c r="E82" s="25"/>
      <c r="G82" s="26"/>
      <c r="H82" s="27"/>
    </row>
    <row r="83" spans="2:8" s="20" customFormat="1">
      <c r="B83" s="23"/>
      <c r="C83" s="24"/>
      <c r="D83" s="25"/>
      <c r="E83" s="25"/>
      <c r="G83" s="26"/>
      <c r="H83" s="27"/>
    </row>
    <row r="84" spans="2:8" s="20" customFormat="1">
      <c r="B84" s="23"/>
      <c r="C84" s="24"/>
      <c r="D84" s="25"/>
      <c r="E84" s="25"/>
      <c r="G84" s="26"/>
      <c r="H84" s="27"/>
    </row>
    <row r="85" spans="2:8" s="20" customFormat="1">
      <c r="B85" s="23"/>
      <c r="C85" s="24"/>
      <c r="D85" s="25"/>
      <c r="E85" s="25"/>
      <c r="G85" s="26"/>
      <c r="H85" s="27"/>
    </row>
    <row r="86" spans="2:8" s="20" customFormat="1">
      <c r="B86" s="23"/>
      <c r="C86" s="24"/>
      <c r="D86" s="25"/>
      <c r="E86" s="25"/>
      <c r="G86" s="26"/>
      <c r="H86" s="27"/>
    </row>
    <row r="87" spans="2:8" s="20" customFormat="1">
      <c r="B87" s="23"/>
      <c r="C87" s="24"/>
      <c r="D87" s="25"/>
      <c r="E87" s="25"/>
      <c r="G87" s="26"/>
      <c r="H87" s="27"/>
    </row>
    <row r="88" spans="2:8" s="20" customFormat="1">
      <c r="B88" s="23"/>
      <c r="C88" s="24"/>
      <c r="D88" s="25"/>
      <c r="E88" s="25"/>
      <c r="G88" s="26"/>
      <c r="H88" s="27"/>
    </row>
    <row r="89" spans="2:8" s="20" customFormat="1">
      <c r="B89" s="23"/>
      <c r="C89" s="24"/>
      <c r="D89" s="25"/>
      <c r="E89" s="25"/>
      <c r="G89" s="26"/>
      <c r="H89" s="27"/>
    </row>
    <row r="90" spans="2:8" s="20" customFormat="1">
      <c r="B90" s="23"/>
      <c r="C90" s="24"/>
      <c r="D90" s="25"/>
      <c r="E90" s="25"/>
      <c r="G90" s="26"/>
      <c r="H90" s="27"/>
    </row>
    <row r="91" spans="2:8" s="20" customFormat="1">
      <c r="B91" s="23"/>
      <c r="C91" s="24"/>
      <c r="D91" s="25"/>
      <c r="E91" s="25"/>
      <c r="G91" s="26"/>
      <c r="H91" s="27"/>
    </row>
    <row r="92" spans="2:8" s="20" customFormat="1">
      <c r="B92" s="23"/>
      <c r="C92" s="24"/>
      <c r="D92" s="25"/>
      <c r="E92" s="25"/>
      <c r="G92" s="26"/>
      <c r="H92" s="27"/>
    </row>
    <row r="93" spans="2:8" s="20" customFormat="1">
      <c r="B93" s="23"/>
      <c r="C93" s="24"/>
      <c r="D93" s="25"/>
      <c r="E93" s="25"/>
      <c r="G93" s="26"/>
      <c r="H93" s="27"/>
    </row>
    <row r="94" spans="2:8" s="20" customFormat="1">
      <c r="B94" s="23"/>
      <c r="C94" s="24"/>
      <c r="D94" s="25"/>
      <c r="E94" s="25"/>
      <c r="G94" s="26"/>
      <c r="H94" s="27"/>
    </row>
    <row r="95" spans="2:8" s="20" customFormat="1">
      <c r="B95" s="23"/>
      <c r="C95" s="24"/>
      <c r="D95" s="25"/>
      <c r="E95" s="25"/>
      <c r="G95" s="26"/>
      <c r="H95" s="27"/>
    </row>
    <row r="96" spans="2:8" s="20" customFormat="1">
      <c r="B96" s="23"/>
      <c r="C96" s="24"/>
      <c r="D96" s="25"/>
      <c r="E96" s="25"/>
      <c r="G96" s="26"/>
      <c r="H96" s="27"/>
    </row>
    <row r="97" spans="2:8" s="20" customFormat="1">
      <c r="B97" s="23"/>
      <c r="C97" s="24"/>
      <c r="D97" s="25"/>
      <c r="E97" s="25"/>
      <c r="G97" s="26"/>
      <c r="H97" s="27"/>
    </row>
    <row r="98" spans="2:8" s="20" customFormat="1">
      <c r="B98" s="23"/>
      <c r="C98" s="24"/>
      <c r="D98" s="25"/>
      <c r="E98" s="25"/>
      <c r="G98" s="26"/>
      <c r="H98" s="27"/>
    </row>
    <row r="99" spans="2:8" s="20" customFormat="1">
      <c r="B99" s="23"/>
      <c r="C99" s="24"/>
      <c r="D99" s="25"/>
      <c r="E99" s="25"/>
      <c r="G99" s="26"/>
      <c r="H99" s="27"/>
    </row>
    <row r="100" spans="2:8" s="20" customFormat="1">
      <c r="B100" s="23"/>
      <c r="C100" s="24"/>
      <c r="D100" s="25"/>
      <c r="E100" s="25"/>
      <c r="G100" s="26"/>
      <c r="H100" s="27"/>
    </row>
    <row r="101" spans="2:8" s="20" customFormat="1">
      <c r="B101" s="23"/>
      <c r="C101" s="24"/>
      <c r="D101" s="25"/>
      <c r="E101" s="25"/>
      <c r="G101" s="26"/>
      <c r="H101" s="27"/>
    </row>
    <row r="102" spans="2:8" s="20" customFormat="1">
      <c r="B102" s="23"/>
      <c r="C102" s="24"/>
      <c r="D102" s="25"/>
      <c r="E102" s="25"/>
      <c r="G102" s="26"/>
      <c r="H102" s="27"/>
    </row>
    <row r="103" spans="2:8" s="20" customFormat="1">
      <c r="B103" s="23"/>
      <c r="C103" s="24"/>
      <c r="D103" s="25"/>
      <c r="E103" s="25"/>
      <c r="G103" s="26"/>
      <c r="H103" s="27"/>
    </row>
    <row r="104" spans="2:8" s="20" customFormat="1">
      <c r="B104" s="23"/>
      <c r="C104" s="24"/>
      <c r="D104" s="25"/>
      <c r="E104" s="25"/>
      <c r="G104" s="26"/>
      <c r="H104" s="27"/>
    </row>
    <row r="105" spans="2:8" s="20" customFormat="1">
      <c r="B105" s="23"/>
      <c r="C105" s="24"/>
      <c r="D105" s="25"/>
      <c r="E105" s="25"/>
      <c r="G105" s="26"/>
      <c r="H105" s="27"/>
    </row>
    <row r="106" spans="2:8" s="20" customFormat="1">
      <c r="B106" s="23"/>
      <c r="C106" s="24"/>
      <c r="D106" s="25"/>
      <c r="E106" s="25"/>
      <c r="G106" s="26"/>
      <c r="H106" s="27"/>
    </row>
    <row r="107" spans="2:8" s="20" customFormat="1">
      <c r="B107" s="23"/>
      <c r="C107" s="24"/>
      <c r="D107" s="25"/>
      <c r="E107" s="25"/>
      <c r="G107" s="26"/>
      <c r="H107" s="27"/>
    </row>
    <row r="108" spans="2:8" s="20" customFormat="1">
      <c r="B108" s="23"/>
      <c r="C108" s="24"/>
      <c r="D108" s="25"/>
      <c r="E108" s="25"/>
      <c r="G108" s="26"/>
      <c r="H108" s="27"/>
    </row>
    <row r="109" spans="2:8" s="20" customFormat="1">
      <c r="B109" s="23"/>
      <c r="C109" s="24"/>
      <c r="D109" s="25"/>
      <c r="E109" s="25"/>
      <c r="G109" s="26"/>
      <c r="H109" s="27"/>
    </row>
    <row r="110" spans="2:8" s="20" customFormat="1">
      <c r="B110" s="23"/>
      <c r="C110" s="24"/>
      <c r="D110" s="25"/>
      <c r="E110" s="25"/>
      <c r="G110" s="26"/>
      <c r="H110" s="27"/>
    </row>
    <row r="111" spans="2:8" s="20" customFormat="1">
      <c r="B111" s="23"/>
      <c r="C111" s="24"/>
      <c r="D111" s="25"/>
      <c r="E111" s="25"/>
      <c r="G111" s="26"/>
      <c r="H111" s="27"/>
    </row>
    <row r="112" spans="2:8" s="20" customFormat="1">
      <c r="B112" s="23"/>
      <c r="C112" s="24"/>
      <c r="D112" s="25"/>
      <c r="E112" s="25"/>
      <c r="G112" s="26"/>
      <c r="H112" s="27"/>
    </row>
    <row r="113" spans="2:9" s="20" customFormat="1">
      <c r="B113" s="23"/>
      <c r="C113" s="24"/>
      <c r="D113" s="25"/>
      <c r="E113" s="25"/>
      <c r="G113" s="26"/>
      <c r="H113" s="27"/>
    </row>
    <row r="114" spans="2:9" s="20" customFormat="1">
      <c r="B114" s="23"/>
      <c r="C114" s="24"/>
      <c r="D114" s="25"/>
      <c r="E114" s="25"/>
      <c r="G114" s="26"/>
      <c r="H114" s="27"/>
    </row>
    <row r="115" spans="2:9" s="20" customFormat="1">
      <c r="B115" s="23"/>
      <c r="C115" s="24"/>
      <c r="D115" s="25"/>
      <c r="E115" s="25"/>
      <c r="G115" s="26"/>
      <c r="H115" s="27"/>
    </row>
    <row r="116" spans="2:9" s="20" customFormat="1">
      <c r="B116" s="23"/>
      <c r="C116" s="24"/>
      <c r="D116" s="25"/>
      <c r="E116" s="25"/>
      <c r="G116" s="26"/>
      <c r="H116" s="27"/>
    </row>
    <row r="117" spans="2:9" s="20" customFormat="1">
      <c r="B117" s="23"/>
      <c r="C117" s="24"/>
      <c r="D117" s="25"/>
      <c r="E117" s="25"/>
      <c r="G117" s="26"/>
      <c r="H117" s="27"/>
      <c r="I117" s="4"/>
    </row>
    <row r="118" spans="2:9" s="20" customFormat="1">
      <c r="B118" s="23"/>
      <c r="C118" s="24"/>
      <c r="D118" s="25"/>
      <c r="E118" s="25"/>
      <c r="G118" s="26"/>
      <c r="H118" s="27"/>
      <c r="I118" s="4"/>
    </row>
    <row r="119" spans="2:9" s="20" customFormat="1">
      <c r="B119" s="23"/>
      <c r="C119" s="24"/>
      <c r="D119" s="25"/>
      <c r="E119" s="25"/>
      <c r="G119" s="26"/>
      <c r="H119" s="27"/>
      <c r="I119" s="4"/>
    </row>
    <row r="120" spans="2:9" s="20" customFormat="1">
      <c r="B120" s="23"/>
      <c r="C120" s="24"/>
      <c r="D120" s="25"/>
      <c r="E120" s="25"/>
      <c r="G120" s="26"/>
      <c r="H120" s="27"/>
      <c r="I120" s="4"/>
    </row>
    <row r="121" spans="2:9" s="20" customFormat="1">
      <c r="B121" s="23"/>
      <c r="C121" s="24"/>
      <c r="D121" s="25"/>
      <c r="E121" s="25"/>
      <c r="G121" s="26"/>
      <c r="H121" s="27"/>
      <c r="I121" s="4"/>
    </row>
    <row r="122" spans="2:9" s="20" customFormat="1">
      <c r="B122" s="23"/>
      <c r="C122" s="24"/>
      <c r="D122" s="25"/>
      <c r="E122" s="25"/>
      <c r="G122" s="26"/>
      <c r="H122" s="27"/>
      <c r="I122" s="4"/>
    </row>
    <row r="123" spans="2:9" s="20" customFormat="1">
      <c r="B123" s="23"/>
      <c r="C123" s="24"/>
      <c r="D123" s="25"/>
      <c r="E123" s="25"/>
      <c r="G123" s="26"/>
      <c r="H123" s="27"/>
      <c r="I123" s="4"/>
    </row>
    <row r="124" spans="2:9" s="20" customFormat="1">
      <c r="B124" s="23"/>
      <c r="C124" s="24"/>
      <c r="D124" s="25"/>
      <c r="E124" s="25"/>
      <c r="G124" s="26"/>
      <c r="H124" s="27"/>
      <c r="I124" s="4"/>
    </row>
    <row r="125" spans="2:9" s="20" customFormat="1">
      <c r="B125" s="23"/>
      <c r="C125" s="24"/>
      <c r="D125" s="25"/>
      <c r="E125" s="25"/>
      <c r="G125" s="26"/>
      <c r="H125" s="27"/>
      <c r="I125" s="4"/>
    </row>
    <row r="126" spans="2:9">
      <c r="I126" s="4"/>
    </row>
    <row r="127" spans="2:9">
      <c r="I127" s="4"/>
    </row>
    <row r="128" spans="2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  <row r="170" spans="9:9">
      <c r="I170" s="4"/>
    </row>
    <row r="171" spans="9:9">
      <c r="I171" s="4"/>
    </row>
    <row r="172" spans="9:9">
      <c r="I172" s="4"/>
    </row>
    <row r="173" spans="9:9">
      <c r="I173" s="4"/>
    </row>
    <row r="174" spans="9:9">
      <c r="I174" s="4"/>
    </row>
    <row r="175" spans="9:9">
      <c r="I175" s="4"/>
    </row>
    <row r="176" spans="9:9">
      <c r="I176" s="4"/>
    </row>
    <row r="177" spans="9:9">
      <c r="I177" s="4"/>
    </row>
    <row r="178" spans="9:9">
      <c r="I178" s="4"/>
    </row>
    <row r="179" spans="9:9">
      <c r="I179" s="4"/>
    </row>
    <row r="180" spans="9:9">
      <c r="I180" s="4"/>
    </row>
    <row r="181" spans="9:9">
      <c r="I181" s="4"/>
    </row>
    <row r="182" spans="9:9">
      <c r="I182" s="4"/>
    </row>
    <row r="183" spans="9:9">
      <c r="I183" s="4"/>
    </row>
    <row r="184" spans="9:9">
      <c r="I184" s="4"/>
    </row>
    <row r="185" spans="9:9">
      <c r="I185" s="4"/>
    </row>
    <row r="186" spans="9:9">
      <c r="I186" s="4"/>
    </row>
    <row r="187" spans="9:9">
      <c r="I187" s="4"/>
    </row>
    <row r="188" spans="9:9">
      <c r="I188" s="4"/>
    </row>
    <row r="189" spans="9:9">
      <c r="I189" s="4"/>
    </row>
    <row r="190" spans="9:9">
      <c r="I190" s="4"/>
    </row>
    <row r="191" spans="9:9">
      <c r="I191" s="4"/>
    </row>
    <row r="192" spans="9:9">
      <c r="I192" s="4"/>
    </row>
    <row r="193" spans="9:9">
      <c r="I193" s="4"/>
    </row>
    <row r="194" spans="9:9">
      <c r="I194" s="4"/>
    </row>
    <row r="195" spans="9:9">
      <c r="I195" s="4"/>
    </row>
    <row r="196" spans="9:9">
      <c r="I196" s="4"/>
    </row>
    <row r="197" spans="9:9">
      <c r="I197" s="4"/>
    </row>
    <row r="198" spans="9:9">
      <c r="I198" s="4"/>
    </row>
    <row r="199" spans="9:9">
      <c r="I199" s="4"/>
    </row>
    <row r="200" spans="9:9">
      <c r="I200" s="4"/>
    </row>
    <row r="201" spans="9:9">
      <c r="I201" s="4"/>
    </row>
    <row r="202" spans="9:9">
      <c r="I202" s="4"/>
    </row>
    <row r="203" spans="9:9">
      <c r="I203" s="4"/>
    </row>
    <row r="204" spans="9:9">
      <c r="I204" s="4"/>
    </row>
    <row r="205" spans="9:9">
      <c r="I205" s="4"/>
    </row>
    <row r="206" spans="9:9">
      <c r="I206" s="4"/>
    </row>
    <row r="207" spans="9:9">
      <c r="I207" s="4"/>
    </row>
    <row r="208" spans="9:9">
      <c r="I208" s="4"/>
    </row>
    <row r="209" spans="9:9">
      <c r="I209" s="4"/>
    </row>
    <row r="210" spans="9:9">
      <c r="I210" s="4"/>
    </row>
    <row r="211" spans="9:9">
      <c r="I211" s="4"/>
    </row>
  </sheetData>
  <mergeCells count="10">
    <mergeCell ref="F8:F9"/>
    <mergeCell ref="G8:G9"/>
    <mergeCell ref="H8:H9"/>
    <mergeCell ref="B41:G41"/>
    <mergeCell ref="B2:H2"/>
    <mergeCell ref="B3:H3"/>
    <mergeCell ref="B8:B9"/>
    <mergeCell ref="C8:C9"/>
    <mergeCell ref="D8:D9"/>
    <mergeCell ref="E8:E9"/>
  </mergeCells>
  <phoneticPr fontId="0" type="noConversion"/>
  <printOptions horizontalCentered="1"/>
  <pageMargins left="0.15748031496062992" right="0.27559055118110237" top="0.43307086614173229" bottom="0.35433070866141736" header="0" footer="0"/>
  <pageSetup paperSize="145" scale="85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CALIFICACION</vt:lpstr>
      <vt:lpstr>VOTOS</vt:lpstr>
      <vt:lpstr>INVENTARIO y AVALÚO</vt:lpstr>
      <vt:lpstr>OTROS PASIVOS NO FINANCIEROS</vt:lpstr>
      <vt:lpstr>'OTROS PASIVOS NO FINANCIEROS'!Área_de_impresión</vt:lpstr>
      <vt:lpstr>VOTOS!Área_de_impresión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nevagro</cp:lastModifiedBy>
  <cp:lastPrinted>2019-10-12T03:41:34Z</cp:lastPrinted>
  <dcterms:created xsi:type="dcterms:W3CDTF">2010-07-10T16:58:34Z</dcterms:created>
  <dcterms:modified xsi:type="dcterms:W3CDTF">2021-09-28T20:23:34Z</dcterms:modified>
</cp:coreProperties>
</file>